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228"/>
  <workbookPr/>
  <mc:AlternateContent xmlns:mc="http://schemas.openxmlformats.org/markup-compatibility/2006">
    <mc:Choice Requires="x15">
      <x15ac:absPath xmlns:x15ac="http://schemas.microsoft.com/office/spreadsheetml/2010/11/ac" url="S:\A-Projekty 2018\18-Úprkova_(VIA)\"/>
    </mc:Choice>
  </mc:AlternateContent>
  <xr:revisionPtr revIDLastSave="0" documentId="13_ncr:1_{AC4ADEBE-83F0-4EEC-B73A-5BC5CC74B00E}" xr6:coauthVersionLast="34" xr6:coauthVersionMax="34" xr10:uidLastSave="{00000000-0000-0000-0000-000000000000}"/>
  <bookViews>
    <workbookView xWindow="0" yWindow="0" windowWidth="28800" windowHeight="14610" xr2:uid="{00000000-000D-0000-FFFF-FFFF00000000}"/>
  </bookViews>
  <sheets>
    <sheet name="Rekapitulace stavby" sheetId="1" r:id="rId1"/>
    <sheet name="C.3.-I. - Přeložka plynov..." sheetId="2" r:id="rId2"/>
    <sheet name="Pokyny pro vyplnění" sheetId="3" r:id="rId3"/>
  </sheets>
  <definedNames>
    <definedName name="_xlnm._FilterDatabase" localSheetId="1" hidden="1">'C.3.-I. - Přeložka plynov...'!$C$83:$K$301</definedName>
    <definedName name="_xlnm.Print_Titles" localSheetId="1">'C.3.-I. - Přeložka plynov...'!$83:$83</definedName>
    <definedName name="_xlnm.Print_Titles" localSheetId="0">'Rekapitulace stavby'!$49:$49</definedName>
    <definedName name="_xlnm.Print_Area" localSheetId="1">'C.3.-I. - Přeložka plynov...'!$C$4:$J$36,'C.3.-I. - Přeložka plynov...'!$C$42:$J$65,'C.3.-I. - Přeložka plynov...'!$C$71:$K$301</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79017" iterateCount="1"/>
</workbook>
</file>

<file path=xl/calcChain.xml><?xml version="1.0" encoding="utf-8"?>
<calcChain xmlns="http://schemas.openxmlformats.org/spreadsheetml/2006/main">
  <c r="AY52" i="1" l="1"/>
  <c r="AX52" i="1"/>
  <c r="BI298" i="2"/>
  <c r="BH298" i="2"/>
  <c r="BG298" i="2"/>
  <c r="BF298" i="2"/>
  <c r="T298" i="2"/>
  <c r="R298" i="2"/>
  <c r="P298" i="2"/>
  <c r="BK298" i="2"/>
  <c r="J298" i="2"/>
  <c r="BE298" i="2"/>
  <c r="BI294" i="2"/>
  <c r="BH294" i="2"/>
  <c r="BG294" i="2"/>
  <c r="BF294" i="2"/>
  <c r="T294" i="2"/>
  <c r="R294" i="2"/>
  <c r="P294" i="2"/>
  <c r="BK294" i="2"/>
  <c r="J294" i="2"/>
  <c r="BE294" i="2"/>
  <c r="BI290" i="2"/>
  <c r="BH290" i="2"/>
  <c r="BG290" i="2"/>
  <c r="BF290" i="2"/>
  <c r="T290" i="2"/>
  <c r="R290" i="2"/>
  <c r="P290" i="2"/>
  <c r="BK290" i="2"/>
  <c r="J290" i="2"/>
  <c r="BE290" i="2"/>
  <c r="BI286" i="2"/>
  <c r="BH286" i="2"/>
  <c r="BG286" i="2"/>
  <c r="BF286" i="2"/>
  <c r="T286" i="2"/>
  <c r="R286" i="2"/>
  <c r="P286" i="2"/>
  <c r="BK286" i="2"/>
  <c r="J286" i="2"/>
  <c r="BE286" i="2"/>
  <c r="BI282" i="2"/>
  <c r="BH282" i="2"/>
  <c r="BG282" i="2"/>
  <c r="BF282" i="2"/>
  <c r="T282" i="2"/>
  <c r="R282" i="2"/>
  <c r="P282" i="2"/>
  <c r="BK282" i="2"/>
  <c r="J282" i="2"/>
  <c r="BE282" i="2"/>
  <c r="BI278" i="2"/>
  <c r="BH278" i="2"/>
  <c r="BG278" i="2"/>
  <c r="BF278" i="2"/>
  <c r="T278" i="2"/>
  <c r="R278" i="2"/>
  <c r="P278" i="2"/>
  <c r="BK278" i="2"/>
  <c r="J278" i="2"/>
  <c r="BE278" i="2"/>
  <c r="BI274" i="2"/>
  <c r="BH274" i="2"/>
  <c r="BG274" i="2"/>
  <c r="BF274" i="2"/>
  <c r="T274" i="2"/>
  <c r="R274" i="2"/>
  <c r="P274" i="2"/>
  <c r="BK274" i="2"/>
  <c r="J274" i="2"/>
  <c r="BE274" i="2"/>
  <c r="BI270" i="2"/>
  <c r="BH270" i="2"/>
  <c r="BG270" i="2"/>
  <c r="BF270" i="2"/>
  <c r="T270" i="2"/>
  <c r="R270" i="2"/>
  <c r="P270" i="2"/>
  <c r="BK270" i="2"/>
  <c r="J270" i="2"/>
  <c r="BE270" i="2"/>
  <c r="BI266" i="2"/>
  <c r="BH266" i="2"/>
  <c r="BG266" i="2"/>
  <c r="BF266" i="2"/>
  <c r="T266" i="2"/>
  <c r="T265" i="2"/>
  <c r="T264" i="2"/>
  <c r="R266" i="2"/>
  <c r="R265" i="2"/>
  <c r="R264" i="2"/>
  <c r="P266" i="2"/>
  <c r="P265" i="2"/>
  <c r="P264" i="2"/>
  <c r="BK266" i="2"/>
  <c r="BK265" i="2"/>
  <c r="J265" i="2" s="1"/>
  <c r="J64" i="2" s="1"/>
  <c r="J266" i="2"/>
  <c r="BE266" i="2"/>
  <c r="BI258" i="2"/>
  <c r="BH258" i="2"/>
  <c r="BG258" i="2"/>
  <c r="BF258" i="2"/>
  <c r="T258" i="2"/>
  <c r="T257" i="2"/>
  <c r="R258" i="2"/>
  <c r="R257" i="2"/>
  <c r="P258" i="2"/>
  <c r="P257" i="2"/>
  <c r="BK258" i="2"/>
  <c r="BK257" i="2"/>
  <c r="J257" i="2"/>
  <c r="J62" i="2" s="1"/>
  <c r="J258" i="2"/>
  <c r="BE258" i="2"/>
  <c r="BI253" i="2"/>
  <c r="BH253" i="2"/>
  <c r="BG253" i="2"/>
  <c r="BF253" i="2"/>
  <c r="T253" i="2"/>
  <c r="R253" i="2"/>
  <c r="P253" i="2"/>
  <c r="BK253" i="2"/>
  <c r="J253" i="2"/>
  <c r="BE253" i="2"/>
  <c r="BI249" i="2"/>
  <c r="BH249" i="2"/>
  <c r="BG249" i="2"/>
  <c r="BF249" i="2"/>
  <c r="T249" i="2"/>
  <c r="R249" i="2"/>
  <c r="P249" i="2"/>
  <c r="BK249" i="2"/>
  <c r="J249" i="2"/>
  <c r="BE249" i="2"/>
  <c r="BI245" i="2"/>
  <c r="BH245" i="2"/>
  <c r="BG245" i="2"/>
  <c r="BF245" i="2"/>
  <c r="T245" i="2"/>
  <c r="R245" i="2"/>
  <c r="P245" i="2"/>
  <c r="BK245" i="2"/>
  <c r="J245" i="2"/>
  <c r="BE245" i="2"/>
  <c r="BI241" i="2"/>
  <c r="BH241" i="2"/>
  <c r="BG241" i="2"/>
  <c r="BF241" i="2"/>
  <c r="T241" i="2"/>
  <c r="R241" i="2"/>
  <c r="P241" i="2"/>
  <c r="BK241" i="2"/>
  <c r="J241" i="2"/>
  <c r="BE241" i="2"/>
  <c r="BI237" i="2"/>
  <c r="BH237" i="2"/>
  <c r="BG237" i="2"/>
  <c r="BF237" i="2"/>
  <c r="T237" i="2"/>
  <c r="R237" i="2"/>
  <c r="P237" i="2"/>
  <c r="BK237" i="2"/>
  <c r="J237" i="2"/>
  <c r="BE237" i="2"/>
  <c r="BI232" i="2"/>
  <c r="BH232" i="2"/>
  <c r="BG232" i="2"/>
  <c r="BF232" i="2"/>
  <c r="T232" i="2"/>
  <c r="R232" i="2"/>
  <c r="P232" i="2"/>
  <c r="BK232" i="2"/>
  <c r="J232" i="2"/>
  <c r="BE232" i="2"/>
  <c r="BI227" i="2"/>
  <c r="BH227" i="2"/>
  <c r="BG227" i="2"/>
  <c r="BF227" i="2"/>
  <c r="T227" i="2"/>
  <c r="R227" i="2"/>
  <c r="P227" i="2"/>
  <c r="BK227" i="2"/>
  <c r="J227" i="2"/>
  <c r="BE227" i="2"/>
  <c r="BI223" i="2"/>
  <c r="BH223" i="2"/>
  <c r="BG223" i="2"/>
  <c r="BF223" i="2"/>
  <c r="T223" i="2"/>
  <c r="R223" i="2"/>
  <c r="P223" i="2"/>
  <c r="BK223" i="2"/>
  <c r="J223" i="2"/>
  <c r="BE223" i="2"/>
  <c r="BI219" i="2"/>
  <c r="BH219" i="2"/>
  <c r="BG219" i="2"/>
  <c r="BF219" i="2"/>
  <c r="T219" i="2"/>
  <c r="R219" i="2"/>
  <c r="P219" i="2"/>
  <c r="BK219" i="2"/>
  <c r="J219" i="2"/>
  <c r="BE219" i="2"/>
  <c r="BI214" i="2"/>
  <c r="BH214" i="2"/>
  <c r="BG214" i="2"/>
  <c r="BF214" i="2"/>
  <c r="T214" i="2"/>
  <c r="R214" i="2"/>
  <c r="P214" i="2"/>
  <c r="BK214" i="2"/>
  <c r="J214" i="2"/>
  <c r="BE214" i="2"/>
  <c r="BI210" i="2"/>
  <c r="BH210" i="2"/>
  <c r="BG210" i="2"/>
  <c r="BF210" i="2"/>
  <c r="T210" i="2"/>
  <c r="R210" i="2"/>
  <c r="P210" i="2"/>
  <c r="BK210" i="2"/>
  <c r="J210" i="2"/>
  <c r="BE210" i="2"/>
  <c r="BI205" i="2"/>
  <c r="BH205" i="2"/>
  <c r="BG205" i="2"/>
  <c r="BF205" i="2"/>
  <c r="T205" i="2"/>
  <c r="R205" i="2"/>
  <c r="P205" i="2"/>
  <c r="BK205" i="2"/>
  <c r="J205" i="2"/>
  <c r="BE205" i="2"/>
  <c r="BI201" i="2"/>
  <c r="BH201" i="2"/>
  <c r="BG201" i="2"/>
  <c r="BF201" i="2"/>
  <c r="T201" i="2"/>
  <c r="R201" i="2"/>
  <c r="P201" i="2"/>
  <c r="BK201" i="2"/>
  <c r="J201" i="2"/>
  <c r="BE201" i="2"/>
  <c r="BI196" i="2"/>
  <c r="BH196" i="2"/>
  <c r="BG196" i="2"/>
  <c r="BF196" i="2"/>
  <c r="T196" i="2"/>
  <c r="R196" i="2"/>
  <c r="P196" i="2"/>
  <c r="BK196" i="2"/>
  <c r="J196" i="2"/>
  <c r="BE196" i="2"/>
  <c r="BI192" i="2"/>
  <c r="BH192" i="2"/>
  <c r="BG192" i="2"/>
  <c r="BF192" i="2"/>
  <c r="T192" i="2"/>
  <c r="R192" i="2"/>
  <c r="P192" i="2"/>
  <c r="BK192" i="2"/>
  <c r="J192" i="2"/>
  <c r="BE192" i="2"/>
  <c r="BI187" i="2"/>
  <c r="BH187" i="2"/>
  <c r="BG187" i="2"/>
  <c r="BF187" i="2"/>
  <c r="T187" i="2"/>
  <c r="R187" i="2"/>
  <c r="P187" i="2"/>
  <c r="BK187" i="2"/>
  <c r="J187" i="2"/>
  <c r="BE187" i="2"/>
  <c r="BI183" i="2"/>
  <c r="BH183" i="2"/>
  <c r="BG183" i="2"/>
  <c r="BF183" i="2"/>
  <c r="T183" i="2"/>
  <c r="R183" i="2"/>
  <c r="P183" i="2"/>
  <c r="BK183" i="2"/>
  <c r="J183" i="2"/>
  <c r="BE183" i="2"/>
  <c r="BI178" i="2"/>
  <c r="BH178" i="2"/>
  <c r="BG178" i="2"/>
  <c r="BF178" i="2"/>
  <c r="T178" i="2"/>
  <c r="T177" i="2"/>
  <c r="R178" i="2"/>
  <c r="R177" i="2"/>
  <c r="P178" i="2"/>
  <c r="P177" i="2"/>
  <c r="BK178" i="2"/>
  <c r="BK177" i="2"/>
  <c r="J177" i="2"/>
  <c r="J61" i="2" s="1"/>
  <c r="J178" i="2"/>
  <c r="BE178" i="2"/>
  <c r="BI172" i="2"/>
  <c r="BH172" i="2"/>
  <c r="BG172" i="2"/>
  <c r="BF172" i="2"/>
  <c r="T172" i="2"/>
  <c r="T171" i="2"/>
  <c r="R172" i="2"/>
  <c r="R171" i="2"/>
  <c r="P172" i="2"/>
  <c r="P171" i="2"/>
  <c r="BK172" i="2"/>
  <c r="BK171" i="2"/>
  <c r="J171" i="2"/>
  <c r="J60" i="2" s="1"/>
  <c r="J172" i="2"/>
  <c r="BE172" i="2"/>
  <c r="BI166" i="2"/>
  <c r="BH166" i="2"/>
  <c r="BG166" i="2"/>
  <c r="BF166" i="2"/>
  <c r="T166" i="2"/>
  <c r="T165" i="2"/>
  <c r="R166" i="2"/>
  <c r="R165" i="2"/>
  <c r="P166" i="2"/>
  <c r="P165" i="2"/>
  <c r="BK166" i="2"/>
  <c r="BK165" i="2"/>
  <c r="J165" i="2"/>
  <c r="J59" i="2" s="1"/>
  <c r="J166" i="2"/>
  <c r="BE166" i="2"/>
  <c r="BI161" i="2"/>
  <c r="BH161" i="2"/>
  <c r="BG161" i="2"/>
  <c r="BF161" i="2"/>
  <c r="T161" i="2"/>
  <c r="R161" i="2"/>
  <c r="P161" i="2"/>
  <c r="BK161" i="2"/>
  <c r="J161" i="2"/>
  <c r="BE161" i="2"/>
  <c r="BI156" i="2"/>
  <c r="BH156" i="2"/>
  <c r="BG156" i="2"/>
  <c r="BF156" i="2"/>
  <c r="T156" i="2"/>
  <c r="R156" i="2"/>
  <c r="P156" i="2"/>
  <c r="BK156" i="2"/>
  <c r="J156" i="2"/>
  <c r="BE156" i="2"/>
  <c r="BI151" i="2"/>
  <c r="BH151" i="2"/>
  <c r="BG151" i="2"/>
  <c r="BF151" i="2"/>
  <c r="T151" i="2"/>
  <c r="R151" i="2"/>
  <c r="P151" i="2"/>
  <c r="BK151" i="2"/>
  <c r="J151" i="2"/>
  <c r="BE151" i="2"/>
  <c r="BI146" i="2"/>
  <c r="BH146" i="2"/>
  <c r="BG146" i="2"/>
  <c r="BF146" i="2"/>
  <c r="T146" i="2"/>
  <c r="R146" i="2"/>
  <c r="P146" i="2"/>
  <c r="BK146" i="2"/>
  <c r="J146" i="2"/>
  <c r="BE146" i="2"/>
  <c r="BI141" i="2"/>
  <c r="BH141" i="2"/>
  <c r="BG141" i="2"/>
  <c r="BF141" i="2"/>
  <c r="T141" i="2"/>
  <c r="R141" i="2"/>
  <c r="P141" i="2"/>
  <c r="BK141" i="2"/>
  <c r="J141" i="2"/>
  <c r="BE141" i="2"/>
  <c r="BI136" i="2"/>
  <c r="BH136" i="2"/>
  <c r="BG136" i="2"/>
  <c r="BF136" i="2"/>
  <c r="T136" i="2"/>
  <c r="R136" i="2"/>
  <c r="P136" i="2"/>
  <c r="BK136" i="2"/>
  <c r="J136" i="2"/>
  <c r="BE136" i="2"/>
  <c r="BI131" i="2"/>
  <c r="BH131" i="2"/>
  <c r="BG131" i="2"/>
  <c r="BF131" i="2"/>
  <c r="T131" i="2"/>
  <c r="R131" i="2"/>
  <c r="P131" i="2"/>
  <c r="BK131" i="2"/>
  <c r="J131" i="2"/>
  <c r="BE131" i="2"/>
  <c r="BI126" i="2"/>
  <c r="BH126" i="2"/>
  <c r="BG126" i="2"/>
  <c r="BF126" i="2"/>
  <c r="T126" i="2"/>
  <c r="R126" i="2"/>
  <c r="P126" i="2"/>
  <c r="BK126" i="2"/>
  <c r="J126" i="2"/>
  <c r="BE126" i="2"/>
  <c r="BI121" i="2"/>
  <c r="BH121" i="2"/>
  <c r="BG121" i="2"/>
  <c r="BF121" i="2"/>
  <c r="T121" i="2"/>
  <c r="R121" i="2"/>
  <c r="P121" i="2"/>
  <c r="BK121" i="2"/>
  <c r="J121" i="2"/>
  <c r="BE121" i="2"/>
  <c r="BI117" i="2"/>
  <c r="BH117" i="2"/>
  <c r="BG117" i="2"/>
  <c r="BF117" i="2"/>
  <c r="T117" i="2"/>
  <c r="R117" i="2"/>
  <c r="P117" i="2"/>
  <c r="BK117" i="2"/>
  <c r="J117" i="2"/>
  <c r="BE117" i="2"/>
  <c r="BI112" i="2"/>
  <c r="BH112" i="2"/>
  <c r="BG112" i="2"/>
  <c r="BF112" i="2"/>
  <c r="T112" i="2"/>
  <c r="R112" i="2"/>
  <c r="P112" i="2"/>
  <c r="BK112" i="2"/>
  <c r="J112" i="2"/>
  <c r="BE112" i="2"/>
  <c r="BI107" i="2"/>
  <c r="BH107" i="2"/>
  <c r="BG107" i="2"/>
  <c r="BF107" i="2"/>
  <c r="T107" i="2"/>
  <c r="R107" i="2"/>
  <c r="P107" i="2"/>
  <c r="BK107" i="2"/>
  <c r="J107" i="2"/>
  <c r="BE107" i="2"/>
  <c r="BI102" i="2"/>
  <c r="BH102" i="2"/>
  <c r="BG102" i="2"/>
  <c r="BF102" i="2"/>
  <c r="T102" i="2"/>
  <c r="R102" i="2"/>
  <c r="P102" i="2"/>
  <c r="BK102" i="2"/>
  <c r="J102" i="2"/>
  <c r="BE102" i="2"/>
  <c r="BI97" i="2"/>
  <c r="BH97" i="2"/>
  <c r="BG97" i="2"/>
  <c r="BF97" i="2"/>
  <c r="T97" i="2"/>
  <c r="R97" i="2"/>
  <c r="P97" i="2"/>
  <c r="BK97" i="2"/>
  <c r="J97" i="2"/>
  <c r="BE97" i="2"/>
  <c r="BI92" i="2"/>
  <c r="BH92" i="2"/>
  <c r="BG92" i="2"/>
  <c r="BF92" i="2"/>
  <c r="T92" i="2"/>
  <c r="R92" i="2"/>
  <c r="P92" i="2"/>
  <c r="BK92" i="2"/>
  <c r="J92" i="2"/>
  <c r="BE92" i="2"/>
  <c r="BI87" i="2"/>
  <c r="F34" i="2"/>
  <c r="BD52" i="1"/>
  <c r="BD51" i="1" s="1"/>
  <c r="W30" i="1" s="1"/>
  <c r="BH87" i="2"/>
  <c r="F33" i="2"/>
  <c r="BC52" i="1"/>
  <c r="BG87" i="2"/>
  <c r="F32" i="2"/>
  <c r="BB52" i="1"/>
  <c r="BB51" i="1" s="1"/>
  <c r="BF87" i="2"/>
  <c r="J31" i="2"/>
  <c r="AW52" i="1"/>
  <c r="F31" i="2"/>
  <c r="BA52" i="1"/>
  <c r="T87" i="2"/>
  <c r="T86" i="2"/>
  <c r="T85" i="2"/>
  <c r="T84" i="2" s="1"/>
  <c r="R87" i="2"/>
  <c r="R86" i="2"/>
  <c r="R85" i="2"/>
  <c r="R84" i="2" s="1"/>
  <c r="P87" i="2"/>
  <c r="P86" i="2"/>
  <c r="P85" i="2"/>
  <c r="P84" i="2" s="1"/>
  <c r="AU52" i="1" s="1"/>
  <c r="AU51" i="1" s="1"/>
  <c r="BK87" i="2"/>
  <c r="BK86" i="2"/>
  <c r="J86" i="2" s="1"/>
  <c r="J58" i="2" s="1"/>
  <c r="J87" i="2"/>
  <c r="BE87" i="2"/>
  <c r="F30" i="2" s="1"/>
  <c r="AZ52" i="1" s="1"/>
  <c r="AZ51" i="1" s="1"/>
  <c r="J30" i="2"/>
  <c r="AV52" i="1"/>
  <c r="AT52" i="1" s="1"/>
  <c r="J80" i="2"/>
  <c r="F80" i="2"/>
  <c r="F78" i="2"/>
  <c r="E76" i="2"/>
  <c r="J51" i="2"/>
  <c r="F51" i="2"/>
  <c r="F49" i="2"/>
  <c r="E47" i="2"/>
  <c r="J18" i="2"/>
  <c r="E18" i="2"/>
  <c r="F81" i="2"/>
  <c r="F52" i="2"/>
  <c r="J17" i="2"/>
  <c r="J12" i="2"/>
  <c r="J78" i="2"/>
  <c r="J49" i="2"/>
  <c r="E7" i="2"/>
  <c r="E74" i="2"/>
  <c r="E45" i="2"/>
  <c r="BC51" i="1"/>
  <c r="W29" i="1"/>
  <c r="BA51" i="1"/>
  <c r="AW51" i="1" s="1"/>
  <c r="AK27" i="1" s="1"/>
  <c r="W27" i="1"/>
  <c r="AY51" i="1"/>
  <c r="AS51" i="1"/>
  <c r="L47" i="1"/>
  <c r="AM46" i="1"/>
  <c r="L46" i="1"/>
  <c r="AM44" i="1"/>
  <c r="L44" i="1"/>
  <c r="L42" i="1"/>
  <c r="L41" i="1"/>
  <c r="W28" i="1" l="1"/>
  <c r="AX51" i="1"/>
  <c r="W26" i="1"/>
  <c r="AV51" i="1"/>
  <c r="BK85" i="2"/>
  <c r="BK264" i="2"/>
  <c r="J264" i="2" s="1"/>
  <c r="J63" i="2" s="1"/>
  <c r="J85" i="2" l="1"/>
  <c r="J57" i="2" s="1"/>
  <c r="BK84" i="2"/>
  <c r="J84" i="2" s="1"/>
  <c r="AT51" i="1"/>
  <c r="AK26" i="1"/>
  <c r="J56" i="2" l="1"/>
  <c r="J27" i="2"/>
  <c r="J36" i="2" l="1"/>
  <c r="AG52" i="1"/>
  <c r="AN52" i="1" l="1"/>
  <c r="AG51" i="1"/>
  <c r="AK23" i="1" l="1"/>
  <c r="AK32" i="1" s="1"/>
  <c r="AN51" i="1"/>
</calcChain>
</file>

<file path=xl/sharedStrings.xml><?xml version="1.0" encoding="utf-8"?>
<sst xmlns="http://schemas.openxmlformats.org/spreadsheetml/2006/main" count="2575" uniqueCount="594">
  <si>
    <t>Export VZ</t>
  </si>
  <si>
    <t>List obsahuje:</t>
  </si>
  <si>
    <t>1) Rekapitulace stavby</t>
  </si>
  <si>
    <t>2) Rekapitulace objektů stavby a soupisů prací</t>
  </si>
  <si>
    <t>3.0</t>
  </si>
  <si>
    <t/>
  </si>
  <si>
    <t>False</t>
  </si>
  <si>
    <t>{b537eb09-ac59-432d-aafb-c49f0e81f9b8}</t>
  </si>
  <si>
    <t>&gt;&gt;  skryté sloupce  &lt;&lt;</t>
  </si>
  <si>
    <t>0,01</t>
  </si>
  <si>
    <t>21</t>
  </si>
  <si>
    <t>15</t>
  </si>
  <si>
    <t>REKAPITULACE STAVBY</t>
  </si>
  <si>
    <t>v ---  níže se nacházejí doplnkové a pomocné údaje k sestavám  --- v</t>
  </si>
  <si>
    <t>Návod na vyplnění</t>
  </si>
  <si>
    <t>0,001</t>
  </si>
  <si>
    <t>Kód:</t>
  </si>
  <si>
    <t>180710-PLY</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</si>
  <si>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</si>
  <si>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</si>
  <si>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chodníků a infrastruktury silnice III/29827 Malšova Lhota - Hradec Králové</t>
  </si>
  <si>
    <t>0,1</t>
  </si>
  <si>
    <t>KSO:</t>
  </si>
  <si>
    <t>CC-CZ:</t>
  </si>
  <si>
    <t>1</t>
  </si>
  <si>
    <t>Místo:</t>
  </si>
  <si>
    <t>Malšova Lhota - Hradec Králové</t>
  </si>
  <si>
    <t>Datum:</t>
  </si>
  <si>
    <t>10. 7. 2018</t>
  </si>
  <si>
    <t>10</t>
  </si>
  <si>
    <t>100</t>
  </si>
  <si>
    <t>Zadavatel:</t>
  </si>
  <si>
    <t>IČ:</t>
  </si>
  <si>
    <t>Statutární město Hradec Králové</t>
  </si>
  <si>
    <t>DIČ:</t>
  </si>
  <si>
    <t>Uchazeč:</t>
  </si>
  <si>
    <t>Vyplň údaj</t>
  </si>
  <si>
    <t>Projektant:</t>
  </si>
  <si>
    <t>Sanit Studio, s.r.o.</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</si>
  <si>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</si>
  <si>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</si>
  <si>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</si>
  <si>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</si>
  <si>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</si>
  <si>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</si>
  <si>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</si>
  <si>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</si>
  <si>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</si>
  <si>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</si>
  <si>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</si>
  <si>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</si>
  <si>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</si>
  <si>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</si>
  <si>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</si>
  <si>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</si>
  <si>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</si>
  <si>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</si>
  <si>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</si>
  <si>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</si>
  <si>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</si>
  <si>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</si>
  <si>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</si>
  <si>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</si>
  <si>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</si>
  <si>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</si>
  <si>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</si>
  <si>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</si>
  <si>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</si>
  <si>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</si>
  <si>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</si>
  <si>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</si>
  <si>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</si>
  <si>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</si>
  <si>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</si>
  <si>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</si>
  <si>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</si>
  <si>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</si>
  <si>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</si>
  <si>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</si>
  <si>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</si>
  <si>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C.3.-I.</t>
  </si>
  <si>
    <t>Přeložka plynovodu a přípojky - I.Etapa</t>
  </si>
  <si>
    <t>STA</t>
  </si>
  <si>
    <t>{0673bbaf-c62a-4c10-a241-b3a37e0c3043}</t>
  </si>
  <si>
    <t>2</t>
  </si>
  <si>
    <t>1) Krycí list soupisu</t>
  </si>
  <si>
    <t>2) Rekapitulace</t>
  </si>
  <si>
    <t>3) Soupis prací</t>
  </si>
  <si>
    <t>Zpět na list:</t>
  </si>
  <si>
    <t>Rekapitulace stavby</t>
  </si>
  <si>
    <t>KRYCÍ LIST SOUPISU</t>
  </si>
  <si>
    <t>Objekt:</t>
  </si>
  <si>
    <t>C.3.-I. - Přeložka plynovodu a přípojky - I.Etapa</t>
  </si>
  <si>
    <t>REKAPITULACE ČLENĚNÍ SOUPISU PRACÍ</t>
  </si>
  <si>
    <t>Kód dílu - Popis</t>
  </si>
  <si>
    <t>Cena celkem [CZK]</t>
  </si>
  <si>
    <t>Náklady soupisu celkem</t>
  </si>
  <si>
    <t>-1</t>
  </si>
  <si>
    <t>HSV - Práce a dodávky HSV</t>
  </si>
  <si>
    <t xml:space="preserve">    1 - Zemní práce</t>
  </si>
  <si>
    <t xml:space="preserve">      12 - Zemní práce - odkopávky a prokopávky</t>
  </si>
  <si>
    <t xml:space="preserve">    4 - Vodorovné konstrukce</t>
  </si>
  <si>
    <t xml:space="preserve">    8 - Trubní vedení</t>
  </si>
  <si>
    <t xml:space="preserve">    998 - Přesun hmot</t>
  </si>
  <si>
    <t>M - Práce a dodávky M</t>
  </si>
  <si>
    <t xml:space="preserve">    58-M - Revize vyhrazených technických zařízení</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</si>
  <si>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</si>
  <si>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</si>
  <si>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</si>
  <si>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</si>
  <si>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</si>
  <si>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</si>
  <si>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</si>
  <si>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</si>
  <si>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</si>
  <si>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</si>
  <si>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</si>
  <si>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</si>
  <si>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</si>
  <si>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</si>
  <si>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</si>
  <si>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</si>
  <si>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</si>
  <si>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</si>
  <si>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</si>
  <si>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119001401</t>
  </si>
  <si>
    <t>Dočasné zajištění potrubí ocelového nebo litinového DN do 200</t>
  </si>
  <si>
    <t>m</t>
  </si>
  <si>
    <t>CS ÚRS 2018 01</t>
  </si>
  <si>
    <t>4</t>
  </si>
  <si>
    <t>-540533278</t>
  </si>
  <si>
    <t>PP</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</si>
  <si>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</si>
  <si>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</si>
  <si>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</si>
  <si>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VV</t>
  </si>
  <si>
    <t>1+4+1+4+4+1+4+1+4+2</t>
  </si>
  <si>
    <t>Součet</t>
  </si>
  <si>
    <t>119001411</t>
  </si>
  <si>
    <t>Dočasné zajištění potrubí betonového, ŽB nebo kameninového DN do 200</t>
  </si>
  <si>
    <t>-179886407</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</si>
  <si>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do 200</t>
  </si>
  <si>
    <t>1+1+1</t>
  </si>
  <si>
    <t>3</t>
  </si>
  <si>
    <t>119001421</t>
  </si>
  <si>
    <t>Dočasné zajištění kabelů a kabelových tratí ze 3 volně ložených kabelů</t>
  </si>
  <si>
    <t>-1343930848</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</si>
  <si>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</si>
  <si>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4+4+4+4+4+2</t>
  </si>
  <si>
    <t>132201201</t>
  </si>
  <si>
    <t>Hloubení rýh š do 2000 mm v hornině tř. 3 objemu do 100 m3</t>
  </si>
  <si>
    <t>m3</t>
  </si>
  <si>
    <t>557374692</t>
  </si>
  <si>
    <t>Hloubení zapažených i nezapažených rýh šířky přes 600 do 2 000 mm s urovnáním dna do předepsaného profilu a spádu v hornině tř. 3 do 100 m3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</si>
  <si>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popsané v poznámce č. 1 v horninách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</si>
  <si>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(4+4+4+4+4+3+9)*1,1*1,2</t>
  </si>
  <si>
    <t>5</t>
  </si>
  <si>
    <t>132201209</t>
  </si>
  <si>
    <t>Příplatek za lepivost k hloubení rýh š do 2000 mm v hornině tř. 3</t>
  </si>
  <si>
    <t>271046433</t>
  </si>
  <si>
    <t>Hloubení zapažených i nezapažených rýh šířky přes 600 do 2 000 mm s urovnáním dna do předepsaného profilu a spádu v hornině tř. 3 Příplatek k cenám za lepivost horniny tř. 3</t>
  </si>
  <si>
    <t>(4+4+4+4+4+3+9)*1,1*1,2/2</t>
  </si>
  <si>
    <t>6</t>
  </si>
  <si>
    <t>151101101</t>
  </si>
  <si>
    <t>Zřízení příložného pažení a rozepření stěn rýh hl do 2 m</t>
  </si>
  <si>
    <t>m2</t>
  </si>
  <si>
    <t>-538168292</t>
  </si>
  <si>
    <t>Zřízení pažení a rozepření stěn rýh pro podzemní vedení pro všechny šířky rýhy příložné pro jakoukoliv mezerovitost, hloubky do 2 m</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</si>
  <si>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</si>
  <si>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(4+4+4+4+4+3+9)*1,2*2</t>
  </si>
  <si>
    <t>7</t>
  </si>
  <si>
    <t>151101111</t>
  </si>
  <si>
    <t>Odstranění příložného pažení a rozepření stěn rýh hl do 2 m</t>
  </si>
  <si>
    <t>939700443</t>
  </si>
  <si>
    <t>Odstranění pažení a rozepření stěn rýh pro podzemní vedení s uložením materiálu na vzdálenost do 3 m od kraje výkopu příložné, hloubky do 2 m</t>
  </si>
  <si>
    <t>8</t>
  </si>
  <si>
    <t>161101101</t>
  </si>
  <si>
    <t>Svislé přemístění výkopku z horniny tř. 1 až 4 hl výkopu do 2,5 m</t>
  </si>
  <si>
    <t>639206008</t>
  </si>
  <si>
    <t>Svislé přemístění výkopku bez naložení do dopravní nádoby avšak s vyprázdněním dopravní nádoby na hromadu nebo do dopravního prostředku z horniny tř. 1 až 4, při hloubce výkopu přes 1 do 2,5 m</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</si>
  <si>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</si>
  <si>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9</t>
  </si>
  <si>
    <t>162301101</t>
  </si>
  <si>
    <t>Vodorovné přemístění do 500 m výkopku/sypaniny z horniny tř. 1 až 4</t>
  </si>
  <si>
    <t>-295940308</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</si>
  <si>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</si>
  <si>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 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</si>
  <si>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42,24-11,385-2,53</t>
  </si>
  <si>
    <t>162701105</t>
  </si>
  <si>
    <t>Vodorovné přemístění do 10000 m výkopku/sypaniny z horniny tř. 1 až 4</t>
  </si>
  <si>
    <t>-1469709980</t>
  </si>
  <si>
    <t>Vodorovné přemístění výkopku nebo sypaniny po suchu na obvyklém dopravním prostředku, bez naložení výkopku, avšak se složením bez rozhrnutí z horniny tř. 1 až 4 na vzdálenost přes 9 000 do 10 000 m</t>
  </si>
  <si>
    <t>11,385+2,53</t>
  </si>
  <si>
    <t>11</t>
  </si>
  <si>
    <t>167101101</t>
  </si>
  <si>
    <t>Nakládání výkopku z hornin tř. 1 až 4 do 100 m3</t>
  </si>
  <si>
    <t>270049055</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</si>
  <si>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</si>
  <si>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</si>
  <si>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12</t>
  </si>
  <si>
    <t>171201201</t>
  </si>
  <si>
    <t>Uložení sypaniny na skládky</t>
  </si>
  <si>
    <t>-1364708181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</si>
  <si>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</si>
  <si>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13</t>
  </si>
  <si>
    <t>171201211</t>
  </si>
  <si>
    <t>Poplatek za uložení odpadu ze sypaniny na skládce (skládkovné)</t>
  </si>
  <si>
    <t>t</t>
  </si>
  <si>
    <t>522499497</t>
  </si>
  <si>
    <t>Uložení sypaniny poplatek za uložení sypaniny na skládce ( skládkovné )</t>
  </si>
  <si>
    <t>(11,385+2,53)*1,665</t>
  </si>
  <si>
    <t>14</t>
  </si>
  <si>
    <t>174101101</t>
  </si>
  <si>
    <t>Zásyp jam, šachet rýh nebo kolem objektů sypaninou se zhutněním</t>
  </si>
  <si>
    <t>122730611</t>
  </si>
  <si>
    <t>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</si>
  <si>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</si>
  <si>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175151101</t>
  </si>
  <si>
    <t>Obsypání potrubí strojně sypaninou bez prohození, uloženou do 3 m</t>
  </si>
  <si>
    <t>-1718131478</t>
  </si>
  <si>
    <t>Obsypání potrubí strojně sypaninou z vhodných hornin tř.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</si>
  <si>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</si>
  <si>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(4+4+4+4+4+3)*1,1*0,45</t>
  </si>
  <si>
    <t>16</t>
  </si>
  <si>
    <t>M</t>
  </si>
  <si>
    <t>583313400</t>
  </si>
  <si>
    <t>kamenivo těžené drobné frakce 0-4 pr.</t>
  </si>
  <si>
    <t>1853844645</t>
  </si>
  <si>
    <t>kamenivo přírodní těžené pro stavební účely  PTK  (drobné, hrubé, štěrkopísky) kamenivo těžené drobné D&lt;=2 mm (ČSN EN 13043 ) D&lt;=4 mm (ČSN EN 12620, ČSN EN 13139 ) d=0 mm, D&lt;=6,3 mm (ČSN EN 13242) frakce  0-4  praná</t>
  </si>
  <si>
    <t>(4+4+4+4+4+3)*1,1*0,45*1,885</t>
  </si>
  <si>
    <t>Zemní práce - odkopávky a prokopávky</t>
  </si>
  <si>
    <t>17</t>
  </si>
  <si>
    <t>120001101</t>
  </si>
  <si>
    <t>Příplatek za ztížení vykopávky v blízkosti podzemního vedení</t>
  </si>
  <si>
    <t>-1598856298</t>
  </si>
  <si>
    <t>Příplatek k cenám vykopávek za ztížení vykopávky v blízkosti podzemního vedení nebo výbušnin v horninách jakékoliv třídy</t>
  </si>
  <si>
    <t xml:space="preserve">Poznámka k souboru cen:_x000D_
1. Cena je určena pro: a) podzemní vedení procházející odkopávkou nebo prokopávkou, korytem vodoteče, melioračním kanálem nebo uložené ve stěně výkopu při jakékoliv hloubce vedení pod původním terénem nebo jeho výšce nade dnem výkopu a jakémkoliv jeho směru ke stranám výkopu; b) výbušniny nezaložené dodavatelem.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 3. Cenu nelze použít pro ztížení vykopávky v blízkosti podzemních vedení nebo výbušnin, u nichž je projektem zakázáno použít při vykopávce kovové nástroje nebo nářadí. Tyto práce se ocení individuálně. 4. Množství ztížení vykopávky v blízkosti: a) podzemního vedení, jehož půdorysná a výšková plocha: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 - není v projektu uvedena, avšak která podle projektu nebo podle sdělení investora jsou pravděpodobně ve výkopišti uložena, se rovná objemu výkopu, který je projektem nebo investorem takto označen. b) výbušniny určí vždy projektant nebo investor, ať je v projektu uvedeno či neuvedeno. 5. Je-li vedení položeno ve výkopišti tak, že se vykopávka v celém výše popsaném objemu nevykopává, např. blízko stěn nebo dna výkopu, oceňuje se ztížení vykopávky jen pro tu část objemu, v níž se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9. Množství jednotek ztížení vykopávky v blízkosti výbušnin nezaložených dodavatelem se určí přiměřeně podle poznámek č. 2 a 4. </t>
  </si>
  <si>
    <t>(4+4+4+4+4+2)*1,1*0,7</t>
  </si>
  <si>
    <t>Vodorovné konstrukce</t>
  </si>
  <si>
    <t>18</t>
  </si>
  <si>
    <t>451572111</t>
  </si>
  <si>
    <t>Lože pod potrubí otevřený výkop z kameniva drobného těženého</t>
  </si>
  <si>
    <t>2043246253</t>
  </si>
  <si>
    <t>Lože pod potrubí, stoky a drobné objekty v otevřeném výkopu z kameniva drobného těženého 0 až 4 mm</t>
  </si>
  <si>
    <t xml:space="preserve">Poznámka k souboru cen:_x000D_
1. Ceny -1111 a -1192 lze použít i pro zřízení sběrných vrstev nad drenážními trubkami. 2. V cenách -5111 a -1192 jsou započteny i náklady na prohození výkopku získaného při zemních pracích. </t>
  </si>
  <si>
    <t>(4+4+4+4+4+3)*1,1*0,1</t>
  </si>
  <si>
    <t>Trubní vedení</t>
  </si>
  <si>
    <t>19</t>
  </si>
  <si>
    <t>871161211</t>
  </si>
  <si>
    <t>Montáž potrubí z PE100 SDR 11 otevřený výkop svařovaných elektrotvarovkou D 32 x 3,0 mm</t>
  </si>
  <si>
    <t>-7726762</t>
  </si>
  <si>
    <t>Montáž vodovodního potrubí z plastů v otevřeném výkopu z polyetylenu PE 100 svařovaných elektrotvarovkou SDR 11/PN16 D 32 x 3,0 mm</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</si>
  <si>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</si>
  <si>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2,5+2+0,5</t>
  </si>
  <si>
    <t>20</t>
  </si>
  <si>
    <t>286139210</t>
  </si>
  <si>
    <t>potrubí plynovodní ROBUST PIPE z PE 100+, SDR 11, 32 x 3,0 mm</t>
  </si>
  <si>
    <t>1339573503</t>
  </si>
  <si>
    <t>trubky z polyetylénu plynovodní potrubí PE ROBUST PIPE z PE 100+ plynovodní , vnější barva oranžovo-žlutá SDR 11, tyče 6 m, návin 100 m vnější průměr x šířka stěny 32 x 3,0 mm, tyče + návin</t>
  </si>
  <si>
    <t>871211211</t>
  </si>
  <si>
    <t>Montáž potrubí z PE100 SDR 11 otevřený výkop svařovaných elektrotvarovkou D 63 x 5,8 mm</t>
  </si>
  <si>
    <t>328474648</t>
  </si>
  <si>
    <t>Montáž vodovodního potrubí z plastů v otevřeném výkopu z polyetylenu PE 100 svařovaných elektrotvarovkou SDR 11/PN16 D 63 x 5,8 mm</t>
  </si>
  <si>
    <t>22</t>
  </si>
  <si>
    <t>286139620</t>
  </si>
  <si>
    <t>trubka ochranná pro plyn PEHD 63 x 3,0 mm</t>
  </si>
  <si>
    <t>-294162766</t>
  </si>
  <si>
    <t>trubky z polyetylénu plynovodní potrubí PE ochranné trubky pro plyn PEHD, tyče 6 m 63 x 3,0 mm</t>
  </si>
  <si>
    <t>23</t>
  </si>
  <si>
    <t>871321211</t>
  </si>
  <si>
    <t>Montáž potrubí z PE100 SDR 11 otevřený výkop svařovaných elektrotvarovkou D 160 x 14,6 mm</t>
  </si>
  <si>
    <t>1265450590</t>
  </si>
  <si>
    <t>Montáž vodovodního potrubí z plastů v otevřeném výkopu z polyetylenu PE 100 svařovaných elektrotvarovkou SDR 11/PN16 D 160 x 14,6 mm</t>
  </si>
  <si>
    <t>3+3+3+3+3</t>
  </si>
  <si>
    <t>24</t>
  </si>
  <si>
    <t>286139700</t>
  </si>
  <si>
    <t>trubka ochranná pro plyn PEHD 160 x 6,2 mm</t>
  </si>
  <si>
    <t>721389503</t>
  </si>
  <si>
    <t>trubky z polyetylénu plynovodní potrubí PE ochranné trubky pro plyn PEHD, tyče 6 m 160 x 6,2 mm</t>
  </si>
  <si>
    <t>25</t>
  </si>
  <si>
    <t>877161101</t>
  </si>
  <si>
    <t>Montáž elektrospojek na vodovodním potrubí z PE trub d 32</t>
  </si>
  <si>
    <t>kus</t>
  </si>
  <si>
    <t>2002700747</t>
  </si>
  <si>
    <t>Montáž tvarovek na vodovodním plastovém potrubí z polyetylenu PE 100 elektrotvarovek SDR 11/PN16 spojek, oblouků nebo redukcí d 32</t>
  </si>
  <si>
    <t xml:space="preserve">Poznámka k souboru cen:_x000D_
1. V cenách montáže tvarovek nejsou započteny náklady na dodání tvarovek. Tyto náklady se oceňují ve specifikaci. </t>
  </si>
  <si>
    <t>26</t>
  </si>
  <si>
    <t>319424855</t>
  </si>
  <si>
    <t>přechodka přípojková s vnějším závitem ISIFLO d32 x 3/4"</t>
  </si>
  <si>
    <t>Vlastní položka</t>
  </si>
  <si>
    <t>1289185930</t>
  </si>
  <si>
    <t>součásti fitinkových šroubení, kovové spojovací prvky ISIFLO dvojvsuvka s vnějším závitem 3/4"</t>
  </si>
  <si>
    <t>27</t>
  </si>
  <si>
    <t>877161112</t>
  </si>
  <si>
    <t>Montáž elektrokolen 90° na vodovodním potrubí z PE trub d 32</t>
  </si>
  <si>
    <t>1426940689</t>
  </si>
  <si>
    <t>Montáž tvarovek na vodovodním plastovém potrubí z polyetylenu PE 100 elektrotvarovek SDR 11/PN16 kolen 90° d 32</t>
  </si>
  <si>
    <t>1+1</t>
  </si>
  <si>
    <t>28</t>
  </si>
  <si>
    <t>286530520</t>
  </si>
  <si>
    <t>elektrokoleno 90 °, typ LU d 32 mm</t>
  </si>
  <si>
    <t>1004008480</t>
  </si>
  <si>
    <t>prvky kompletační z polyetylénu pro trubky elektrotvarovky PE ke svařování s potrubím PE PE100, SDR 11,  voda PN 16, plyn PN 10 elektrokolena 90° , typ LU PE100, SDR 11,  voda PN 16, plyn PN 10 včetně uchycení pomocí šroubů D 32 mm SDR 11</t>
  </si>
  <si>
    <t>29</t>
  </si>
  <si>
    <t>723190901</t>
  </si>
  <si>
    <t>Uzavření,otevření plynovodního potrubí při opravě</t>
  </si>
  <si>
    <t>742013451</t>
  </si>
  <si>
    <t>Opravy plynovodního potrubí uzavření nebo otevření potrubí</t>
  </si>
  <si>
    <t xml:space="preserve">Poznámka k souboru cen:_x000D_
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 </t>
  </si>
  <si>
    <t>30</t>
  </si>
  <si>
    <t>723231163</t>
  </si>
  <si>
    <t>Kohout kulový přímý G 3/4 PN 42 do 185°C plnoprůtokový s koulí DADO vnitřní závit těžká řada</t>
  </si>
  <si>
    <t>-1390581918</t>
  </si>
  <si>
    <t>Armatury se dvěma závity kohouty kulové PN 42 do 185 st.C plnoprůtokové s koulí „DADO“ vnitřní závit těžká řada (R 950 Giacomini) G 3/4</t>
  </si>
  <si>
    <t xml:space="preserve">Poznámka k souboru cen:_x000D_
1. Cenami -9101 až -9108 nelze oceňovat montáž středotlakých regulátorů nebo jejich souprav. 2. V cenách -4351 a -4352 je upevňovací spojovací materiál součástí dodávky skříňky a soklu. </t>
  </si>
  <si>
    <t>31</t>
  </si>
  <si>
    <t>319426860</t>
  </si>
  <si>
    <t>zátka mosaz 3/4"</t>
  </si>
  <si>
    <t>256</t>
  </si>
  <si>
    <t>64</t>
  </si>
  <si>
    <t>-1778541290</t>
  </si>
  <si>
    <t>součásti fitinkových šroubení, kovové fitinky závitové mosazné  IVAR zátky mosazné 3/4"</t>
  </si>
  <si>
    <t>P</t>
  </si>
  <si>
    <t>Poznámka k položce:
IVAR, ceníkový kód: 1878G0005</t>
  </si>
  <si>
    <t>32</t>
  </si>
  <si>
    <t>723170804</t>
  </si>
  <si>
    <t>Demontáž rozvodů plynu z plastů do D 50</t>
  </si>
  <si>
    <t>822213137</t>
  </si>
  <si>
    <t>Demontáž rozvodů vody z plastů přes 25 do D 50 mm</t>
  </si>
  <si>
    <t>33</t>
  </si>
  <si>
    <t>723171914</t>
  </si>
  <si>
    <t>Potrubí plastové odříznutí trubky D do 32 mm</t>
  </si>
  <si>
    <t>1450105854</t>
  </si>
  <si>
    <t>Odříznutí trubky nebo tvarovky u rozvodů vody z plastů D přes 25 do 32 mm</t>
  </si>
  <si>
    <t>1+1+2</t>
  </si>
  <si>
    <t>34</t>
  </si>
  <si>
    <t>723220861</t>
  </si>
  <si>
    <t>Demontáž armatur závitových se dvěma závity G do 3/4</t>
  </si>
  <si>
    <t>1940440161</t>
  </si>
  <si>
    <t>Demontáž armatur závitových se dvěma závity do G 3/4</t>
  </si>
  <si>
    <t>35</t>
  </si>
  <si>
    <t>899721111</t>
  </si>
  <si>
    <t>Signalizační vodič DN do 150 mm na potrubí PVC</t>
  </si>
  <si>
    <t>-90201222</t>
  </si>
  <si>
    <t>Signalizační vodič na potrubí PVC DN do 150 mm</t>
  </si>
  <si>
    <t>36</t>
  </si>
  <si>
    <t>899722112</t>
  </si>
  <si>
    <t>Krytí potrubí z plastů výstražnou fólií z PVC 25 cm</t>
  </si>
  <si>
    <t>-453864067</t>
  </si>
  <si>
    <t>Krytí potrubí z plastů výstražnou fólií z PVC šířky 25 cm</t>
  </si>
  <si>
    <t>4+4+4+4+4+3</t>
  </si>
  <si>
    <t>998</t>
  </si>
  <si>
    <t>Přesun hmot</t>
  </si>
  <si>
    <t>37</t>
  </si>
  <si>
    <t>998276101</t>
  </si>
  <si>
    <t>Přesun hmot pro trubní vedení z trub z plastických hmot otevřený výkop</t>
  </si>
  <si>
    <t>-1768350635</t>
  </si>
  <si>
    <t>Přesun hmot pro trubní vedení hloubené z trub z plastických hmot nebo sklolaminátových pro vodovody nebo kanalizace v otevřeném výkopu dopravní vzdálenost do 15 m</t>
  </si>
  <si>
    <t>"Zemní práce"22,595</t>
  </si>
  <si>
    <t>"Vodorovné konstrukce"4,784</t>
  </si>
  <si>
    <t>"Trubní vedení"0,052</t>
  </si>
  <si>
    <t>Práce a dodávky M</t>
  </si>
  <si>
    <t>58-M</t>
  </si>
  <si>
    <t>Revize vyhrazených technických zařízení</t>
  </si>
  <si>
    <t>38</t>
  </si>
  <si>
    <t>580506204</t>
  </si>
  <si>
    <t>Kontrola podzemního středotlakého plynovodu dl do 50 m</t>
  </si>
  <si>
    <t>úsek</t>
  </si>
  <si>
    <t>1675944584</t>
  </si>
  <si>
    <t>Středotlaké plynovody kontrola plynovodu podzemního, délky do 50 m</t>
  </si>
  <si>
    <t>39</t>
  </si>
  <si>
    <t>580506211</t>
  </si>
  <si>
    <t>Kontrola uzávěrů kulových středotlakých plynovodů</t>
  </si>
  <si>
    <t>1976080548</t>
  </si>
  <si>
    <t>Středotlaké plynovody kontrola uzávěrů kulových</t>
  </si>
  <si>
    <t>40</t>
  </si>
  <si>
    <t>580506213</t>
  </si>
  <si>
    <t>Kontrola těsnosti spojů pěnotvorným roztokem středotlakých plynovodů</t>
  </si>
  <si>
    <t>-2044462910</t>
  </si>
  <si>
    <t>Středotlaké plynovody kontrola spojů pěnotvorným roztokem</t>
  </si>
  <si>
    <t>2+2+2</t>
  </si>
  <si>
    <t>41</t>
  </si>
  <si>
    <t>580506214</t>
  </si>
  <si>
    <t>Kontrola těsnosti spojů detekčním přístrojem středotlakých plynovodů</t>
  </si>
  <si>
    <t>-488712015</t>
  </si>
  <si>
    <t>Středotlaké plynovody kontrola spojů detekčním přístrojem</t>
  </si>
  <si>
    <t>42</t>
  </si>
  <si>
    <t>580506220</t>
  </si>
  <si>
    <t>Kontrola napojení přípojky na hlavní uzávěr středotlakých plynovodů</t>
  </si>
  <si>
    <t>171915822</t>
  </si>
  <si>
    <t>Středotlaké plynovody napojení přípojky na hlavní uzávěr</t>
  </si>
  <si>
    <t>43</t>
  </si>
  <si>
    <t>580506301</t>
  </si>
  <si>
    <t>Kontrola plynovodu před natlakováním DN do 80 dl do 20 m při tlakové zkoušce</t>
  </si>
  <si>
    <t>-1255713643</t>
  </si>
  <si>
    <t>Opakovaná tlaková zkouška plynovodu kontrola před natlakováním plynovod DN do 80, délky do 20 m</t>
  </si>
  <si>
    <t>44</t>
  </si>
  <si>
    <t>580506310</t>
  </si>
  <si>
    <t>Tlakování plynovodu DN do 80 dl do 20 m při tlakové zkoušce</t>
  </si>
  <si>
    <t>389793051</t>
  </si>
  <si>
    <t>Opakovaná tlaková zkouška plynovodu tlakování plynovodu DN do 80, délky do 20 m</t>
  </si>
  <si>
    <t>45</t>
  </si>
  <si>
    <t>580506319</t>
  </si>
  <si>
    <t>Provedení tlakové zkoušky plynovodu středotlakého</t>
  </si>
  <si>
    <t>1826780580</t>
  </si>
  <si>
    <t>Opakovaná tlaková zkouška plynovodu provedení tlakové zkoušky plynovodu středotlakého</t>
  </si>
  <si>
    <t>46</t>
  </si>
  <si>
    <t>580506321</t>
  </si>
  <si>
    <t>Odvzdušnění plynovodu DN do 80 dl do 20 m</t>
  </si>
  <si>
    <t>-867336019</t>
  </si>
  <si>
    <t>Opakovaná tlaková zkouška plynovodu odvzdušnění plynovodu DN do 80, délky do 20 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</si>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</sst>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sz val="7"/>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4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0" fillId="2" borderId="0" xfId="0" applyFont="1" applyFill="1" applyAlignment="1" applyProtection="1">
      <alignment horizontal="left" vertical="center"/>
    </xf>
    <xf numFmtId="0" fontId="11"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4" fillId="2" borderId="0" xfId="1" applyFill="1"/>
    <xf numFmtId="0" fontId="0" fillId="2" borderId="0" xfId="0" applyFill="1"/>
    <xf numFmtId="0" fontId="10" fillId="2" borderId="0" xfId="0" applyFont="1" applyFill="1" applyAlignment="1">
      <alignment horizontal="lef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5" fillId="0" borderId="0" xfId="0" applyFont="1" applyBorder="1" applyAlignment="1">
      <alignment horizontal="left" vertical="center"/>
    </xf>
    <xf numFmtId="0" fontId="0" fillId="0" borderId="6" xfId="0" applyBorder="1"/>
    <xf numFmtId="0" fontId="14"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7"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9"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5" fillId="0" borderId="0" xfId="0" applyFont="1" applyAlignment="1">
      <alignment horizontal="left" vertical="center"/>
    </xf>
    <xf numFmtId="0" fontId="2" fillId="0" borderId="5" xfId="0" applyFont="1" applyBorder="1" applyAlignment="1">
      <alignment vertical="center"/>
    </xf>
    <xf numFmtId="0" fontId="17"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0"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0" fillId="0" borderId="15"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0" fontId="3" fillId="0" borderId="0" xfId="0" applyFont="1" applyAlignment="1">
      <alignment horizontal="center" vertical="center"/>
    </xf>
    <xf numFmtId="4" fontId="21" fillId="0" borderId="18"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9" xfId="0" applyNumberFormat="1" applyFont="1" applyBorder="1" applyAlignment="1">
      <alignmen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27" fillId="0" borderId="0" xfId="0" applyFont="1" applyAlignment="1">
      <alignment horizontal="center" vertical="center"/>
    </xf>
    <xf numFmtId="4" fontId="28" fillId="0" borderId="23" xfId="0" applyNumberFormat="1" applyFont="1" applyBorder="1" applyAlignment="1">
      <alignment vertical="center"/>
    </xf>
    <xf numFmtId="4" fontId="28" fillId="0" borderId="24" xfId="0" applyNumberFormat="1" applyFont="1" applyBorder="1" applyAlignment="1">
      <alignment vertical="center"/>
    </xf>
    <xf numFmtId="166" fontId="28" fillId="0" borderId="24" xfId="0" applyNumberFormat="1" applyFont="1" applyBorder="1" applyAlignment="1">
      <alignment vertical="center"/>
    </xf>
    <xf numFmtId="4" fontId="28"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1" fillId="2" borderId="0" xfId="0" applyFont="1" applyFill="1" applyAlignment="1">
      <alignment vertical="center"/>
    </xf>
    <xf numFmtId="0" fontId="12" fillId="2" borderId="0" xfId="0" applyFont="1" applyFill="1" applyAlignment="1">
      <alignment horizontal="left" vertical="center"/>
    </xf>
    <xf numFmtId="0" fontId="29" fillId="2" borderId="0" xfId="1" applyFont="1" applyFill="1" applyAlignment="1">
      <alignment vertical="center"/>
    </xf>
    <xf numFmtId="0" fontId="11"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19" fillId="0" borderId="0" xfId="0" applyFont="1" applyBorder="1" applyAlignment="1">
      <alignment horizontal="left" vertical="center"/>
    </xf>
    <xf numFmtId="4" fontId="22"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0"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2" fillId="0" borderId="0" xfId="0" applyNumberFormat="1" applyFont="1" applyAlignment="1"/>
    <xf numFmtId="166" fontId="31" fillId="0" borderId="16" xfId="0" applyNumberFormat="1" applyFont="1" applyBorder="1" applyAlignment="1"/>
    <xf numFmtId="166" fontId="31" fillId="0" borderId="17" xfId="0" applyNumberFormat="1" applyFont="1" applyBorder="1" applyAlignment="1"/>
    <xf numFmtId="4" fontId="32"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horizontal="lef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35" fillId="0" borderId="0" xfId="0" applyFont="1" applyAlignment="1">
      <alignment vertical="center" wrapText="1"/>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8" fillId="0" borderId="0" xfId="0" applyFont="1" applyAlignment="1">
      <alignment horizontal="left" vertical="top" wrapText="1"/>
    </xf>
    <xf numFmtId="0" fontId="18"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19"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18" fillId="0" borderId="0" xfId="0" applyNumberFormat="1"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4" fillId="3" borderId="0" xfId="0" applyFont="1" applyFill="1" applyAlignment="1">
      <alignment horizontal="center" vertical="center"/>
    </xf>
    <xf numFmtId="0" fontId="0" fillId="0" borderId="0" xfId="0"/>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17" fillId="0" borderId="0" xfId="0" applyFont="1" applyAlignment="1">
      <alignment horizontal="left" vertical="center" wrapText="1"/>
    </xf>
    <xf numFmtId="0" fontId="17" fillId="0" borderId="0" xfId="0" applyFont="1" applyAlignment="1">
      <alignment horizontal="left" vertical="center"/>
    </xf>
    <xf numFmtId="0" fontId="0" fillId="0" borderId="0" xfId="0" applyFont="1" applyAlignment="1">
      <alignment vertical="center"/>
    </xf>
    <xf numFmtId="0" fontId="29"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0"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27" t="s">
        <v>8</v>
      </c>
      <c r="AS2" s="328"/>
      <c r="AT2" s="328"/>
      <c r="AU2" s="328"/>
      <c r="AV2" s="328"/>
      <c r="AW2" s="328"/>
      <c r="AX2" s="328"/>
      <c r="AY2" s="328"/>
      <c r="AZ2" s="328"/>
      <c r="BA2" s="328"/>
      <c r="BB2" s="328"/>
      <c r="BC2" s="328"/>
      <c r="BD2" s="328"/>
      <c r="BE2" s="328"/>
      <c r="BS2" s="22" t="s">
        <v>9</v>
      </c>
      <c r="BT2" s="22" t="s">
        <v>10</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9</v>
      </c>
      <c r="BT3" s="22" t="s">
        <v>11</v>
      </c>
    </row>
    <row r="4" spans="1:74" ht="36.950000000000003" customHeight="1">
      <c r="B4" s="26"/>
      <c r="C4" s="27"/>
      <c r="D4" s="28" t="s">
        <v>12</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13</v>
      </c>
      <c r="BE4" s="31" t="s">
        <v>14</v>
      </c>
      <c r="BS4" s="22" t="s">
        <v>15</v>
      </c>
    </row>
    <row r="5" spans="1:74" ht="14.45" customHeight="1">
      <c r="B5" s="26"/>
      <c r="C5" s="27"/>
      <c r="D5" s="32" t="s">
        <v>16</v>
      </c>
      <c r="E5" s="27"/>
      <c r="F5" s="27"/>
      <c r="G5" s="27"/>
      <c r="H5" s="27"/>
      <c r="I5" s="27"/>
      <c r="J5" s="27"/>
      <c r="K5" s="294" t="s">
        <v>17</v>
      </c>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7"/>
      <c r="AQ5" s="29"/>
      <c r="BE5" s="292" t="s">
        <v>18</v>
      </c>
      <c r="BS5" s="22" t="s">
        <v>9</v>
      </c>
    </row>
    <row r="6" spans="1:74" ht="36.950000000000003" customHeight="1">
      <c r="B6" s="26"/>
      <c r="C6" s="27"/>
      <c r="D6" s="34" t="s">
        <v>19</v>
      </c>
      <c r="E6" s="27"/>
      <c r="F6" s="27"/>
      <c r="G6" s="27"/>
      <c r="H6" s="27"/>
      <c r="I6" s="27"/>
      <c r="J6" s="27"/>
      <c r="K6" s="296" t="s">
        <v>20</v>
      </c>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27"/>
      <c r="AQ6" s="29"/>
      <c r="BE6" s="293"/>
      <c r="BS6" s="22" t="s">
        <v>21</v>
      </c>
    </row>
    <row r="7" spans="1:74" ht="14.45" customHeight="1">
      <c r="B7" s="26"/>
      <c r="C7" s="27"/>
      <c r="D7" s="35" t="s">
        <v>22</v>
      </c>
      <c r="E7" s="27"/>
      <c r="F7" s="27"/>
      <c r="G7" s="27"/>
      <c r="H7" s="27"/>
      <c r="I7" s="27"/>
      <c r="J7" s="27"/>
      <c r="K7" s="33" t="s">
        <v>5</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23</v>
      </c>
      <c r="AL7" s="27"/>
      <c r="AM7" s="27"/>
      <c r="AN7" s="33" t="s">
        <v>5</v>
      </c>
      <c r="AO7" s="27"/>
      <c r="AP7" s="27"/>
      <c r="AQ7" s="29"/>
      <c r="BE7" s="293"/>
      <c r="BS7" s="22" t="s">
        <v>24</v>
      </c>
    </row>
    <row r="8" spans="1:74" ht="14.45" customHeight="1">
      <c r="B8" s="26"/>
      <c r="C8" s="27"/>
      <c r="D8" s="35" t="s">
        <v>25</v>
      </c>
      <c r="E8" s="27"/>
      <c r="F8" s="27"/>
      <c r="G8" s="27"/>
      <c r="H8" s="27"/>
      <c r="I8" s="27"/>
      <c r="J8" s="27"/>
      <c r="K8" s="33" t="s">
        <v>26</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27</v>
      </c>
      <c r="AL8" s="27"/>
      <c r="AM8" s="27"/>
      <c r="AN8" s="36" t="s">
        <v>28</v>
      </c>
      <c r="AO8" s="27"/>
      <c r="AP8" s="27"/>
      <c r="AQ8" s="29"/>
      <c r="BE8" s="293"/>
      <c r="BS8" s="22" t="s">
        <v>29</v>
      </c>
    </row>
    <row r="9" spans="1:74" ht="14.45"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293"/>
      <c r="BS9" s="22" t="s">
        <v>30</v>
      </c>
    </row>
    <row r="10" spans="1:74" ht="14.45" customHeight="1">
      <c r="B10" s="26"/>
      <c r="C10" s="27"/>
      <c r="D10" s="35" t="s">
        <v>31</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32</v>
      </c>
      <c r="AL10" s="27"/>
      <c r="AM10" s="27"/>
      <c r="AN10" s="33" t="s">
        <v>5</v>
      </c>
      <c r="AO10" s="27"/>
      <c r="AP10" s="27"/>
      <c r="AQ10" s="29"/>
      <c r="BE10" s="293"/>
      <c r="BS10" s="22" t="s">
        <v>21</v>
      </c>
    </row>
    <row r="11" spans="1:74" ht="18.399999999999999" customHeight="1">
      <c r="B11" s="26"/>
      <c r="C11" s="27"/>
      <c r="D11" s="27"/>
      <c r="E11" s="33" t="s">
        <v>33</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34</v>
      </c>
      <c r="AL11" s="27"/>
      <c r="AM11" s="27"/>
      <c r="AN11" s="33" t="s">
        <v>5</v>
      </c>
      <c r="AO11" s="27"/>
      <c r="AP11" s="27"/>
      <c r="AQ11" s="29"/>
      <c r="BE11" s="293"/>
      <c r="BS11" s="22" t="s">
        <v>21</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293"/>
      <c r="BS12" s="22" t="s">
        <v>21</v>
      </c>
    </row>
    <row r="13" spans="1:74" ht="14.45" customHeight="1">
      <c r="B13" s="26"/>
      <c r="C13" s="27"/>
      <c r="D13" s="35" t="s">
        <v>35</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32</v>
      </c>
      <c r="AL13" s="27"/>
      <c r="AM13" s="27"/>
      <c r="AN13" s="37" t="s">
        <v>36</v>
      </c>
      <c r="AO13" s="27"/>
      <c r="AP13" s="27"/>
      <c r="AQ13" s="29"/>
      <c r="BE13" s="293"/>
      <c r="BS13" s="22" t="s">
        <v>21</v>
      </c>
    </row>
    <row r="14" spans="1:74">
      <c r="B14" s="26"/>
      <c r="C14" s="27"/>
      <c r="D14" s="27"/>
      <c r="E14" s="297" t="s">
        <v>36</v>
      </c>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35" t="s">
        <v>34</v>
      </c>
      <c r="AL14" s="27"/>
      <c r="AM14" s="27"/>
      <c r="AN14" s="37" t="s">
        <v>36</v>
      </c>
      <c r="AO14" s="27"/>
      <c r="AP14" s="27"/>
      <c r="AQ14" s="29"/>
      <c r="BE14" s="293"/>
      <c r="BS14" s="22" t="s">
        <v>21</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293"/>
      <c r="BS15" s="22" t="s">
        <v>6</v>
      </c>
    </row>
    <row r="16" spans="1:74" ht="14.45" customHeight="1">
      <c r="B16" s="26"/>
      <c r="C16" s="27"/>
      <c r="D16" s="35" t="s">
        <v>37</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32</v>
      </c>
      <c r="AL16" s="27"/>
      <c r="AM16" s="27"/>
      <c r="AN16" s="33" t="s">
        <v>5</v>
      </c>
      <c r="AO16" s="27"/>
      <c r="AP16" s="27"/>
      <c r="AQ16" s="29"/>
      <c r="BE16" s="293"/>
      <c r="BS16" s="22" t="s">
        <v>6</v>
      </c>
    </row>
    <row r="17" spans="2:71" ht="18.399999999999999" customHeight="1">
      <c r="B17" s="26"/>
      <c r="C17" s="27"/>
      <c r="D17" s="27"/>
      <c r="E17" s="33" t="s">
        <v>38</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34</v>
      </c>
      <c r="AL17" s="27"/>
      <c r="AM17" s="27"/>
      <c r="AN17" s="33" t="s">
        <v>5</v>
      </c>
      <c r="AO17" s="27"/>
      <c r="AP17" s="27"/>
      <c r="AQ17" s="29"/>
      <c r="BE17" s="293"/>
      <c r="BS17" s="22" t="s">
        <v>39</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293"/>
      <c r="BS18" s="22" t="s">
        <v>9</v>
      </c>
    </row>
    <row r="19" spans="2:71" ht="14.45" customHeight="1">
      <c r="B19" s="26"/>
      <c r="C19" s="27"/>
      <c r="D19" s="35" t="s">
        <v>40</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293"/>
      <c r="BS19" s="22" t="s">
        <v>9</v>
      </c>
    </row>
    <row r="20" spans="2:71" ht="16.5" customHeight="1">
      <c r="B20" s="26"/>
      <c r="C20" s="27"/>
      <c r="D20" s="27"/>
      <c r="E20" s="299" t="s">
        <v>5</v>
      </c>
      <c r="F20" s="299"/>
      <c r="G20" s="299"/>
      <c r="H20" s="299"/>
      <c r="I20" s="299"/>
      <c r="J20" s="299"/>
      <c r="K20" s="299"/>
      <c r="L20" s="299"/>
      <c r="M20" s="299"/>
      <c r="N20" s="299"/>
      <c r="O20" s="299"/>
      <c r="P20" s="299"/>
      <c r="Q20" s="299"/>
      <c r="R20" s="299"/>
      <c r="S20" s="299"/>
      <c r="T20" s="299"/>
      <c r="U20" s="299"/>
      <c r="V20" s="299"/>
      <c r="W20" s="299"/>
      <c r="X20" s="299"/>
      <c r="Y20" s="299"/>
      <c r="Z20" s="299"/>
      <c r="AA20" s="299"/>
      <c r="AB20" s="299"/>
      <c r="AC20" s="299"/>
      <c r="AD20" s="299"/>
      <c r="AE20" s="299"/>
      <c r="AF20" s="299"/>
      <c r="AG20" s="299"/>
      <c r="AH20" s="299"/>
      <c r="AI20" s="299"/>
      <c r="AJ20" s="299"/>
      <c r="AK20" s="299"/>
      <c r="AL20" s="299"/>
      <c r="AM20" s="299"/>
      <c r="AN20" s="299"/>
      <c r="AO20" s="27"/>
      <c r="AP20" s="27"/>
      <c r="AQ20" s="29"/>
      <c r="BE20" s="293"/>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293"/>
    </row>
    <row r="22" spans="2:71" ht="6.95" customHeight="1">
      <c r="B22" s="26"/>
      <c r="C22" s="27"/>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27"/>
      <c r="AQ22" s="29"/>
      <c r="BE22" s="293"/>
    </row>
    <row r="23" spans="2:71" s="1" customFormat="1" ht="25.9" customHeight="1">
      <c r="B23" s="39"/>
      <c r="C23" s="40"/>
      <c r="D23" s="41" t="s">
        <v>41</v>
      </c>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300">
        <f>ROUND(AG51,2)</f>
        <v>0</v>
      </c>
      <c r="AL23" s="301"/>
      <c r="AM23" s="301"/>
      <c r="AN23" s="301"/>
      <c r="AO23" s="301"/>
      <c r="AP23" s="40"/>
      <c r="AQ23" s="43"/>
      <c r="BE23" s="293"/>
    </row>
    <row r="24" spans="2:71" s="1" customFormat="1" ht="6.95" customHeight="1">
      <c r="B24" s="39"/>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3"/>
      <c r="BE24" s="293"/>
    </row>
    <row r="25" spans="2:71" s="1" customFormat="1" ht="13.5">
      <c r="B25" s="39"/>
      <c r="C25" s="40"/>
      <c r="D25" s="40"/>
      <c r="E25" s="40"/>
      <c r="F25" s="40"/>
      <c r="G25" s="40"/>
      <c r="H25" s="40"/>
      <c r="I25" s="40"/>
      <c r="J25" s="40"/>
      <c r="K25" s="40"/>
      <c r="L25" s="302" t="s">
        <v>42</v>
      </c>
      <c r="M25" s="302"/>
      <c r="N25" s="302"/>
      <c r="O25" s="302"/>
      <c r="P25" s="40"/>
      <c r="Q25" s="40"/>
      <c r="R25" s="40"/>
      <c r="S25" s="40"/>
      <c r="T25" s="40"/>
      <c r="U25" s="40"/>
      <c r="V25" s="40"/>
      <c r="W25" s="302" t="s">
        <v>43</v>
      </c>
      <c r="X25" s="302"/>
      <c r="Y25" s="302"/>
      <c r="Z25" s="302"/>
      <c r="AA25" s="302"/>
      <c r="AB25" s="302"/>
      <c r="AC25" s="302"/>
      <c r="AD25" s="302"/>
      <c r="AE25" s="302"/>
      <c r="AF25" s="40"/>
      <c r="AG25" s="40"/>
      <c r="AH25" s="40"/>
      <c r="AI25" s="40"/>
      <c r="AJ25" s="40"/>
      <c r="AK25" s="302" t="s">
        <v>44</v>
      </c>
      <c r="AL25" s="302"/>
      <c r="AM25" s="302"/>
      <c r="AN25" s="302"/>
      <c r="AO25" s="302"/>
      <c r="AP25" s="40"/>
      <c r="AQ25" s="43"/>
      <c r="BE25" s="293"/>
    </row>
    <row r="26" spans="2:71" s="2" customFormat="1" ht="14.45" customHeight="1">
      <c r="B26" s="45"/>
      <c r="C26" s="46"/>
      <c r="D26" s="47" t="s">
        <v>45</v>
      </c>
      <c r="E26" s="46"/>
      <c r="F26" s="47" t="s">
        <v>46</v>
      </c>
      <c r="G26" s="46"/>
      <c r="H26" s="46"/>
      <c r="I26" s="46"/>
      <c r="J26" s="46"/>
      <c r="K26" s="46"/>
      <c r="L26" s="303">
        <v>0.21</v>
      </c>
      <c r="M26" s="304"/>
      <c r="N26" s="304"/>
      <c r="O26" s="304"/>
      <c r="P26" s="46"/>
      <c r="Q26" s="46"/>
      <c r="R26" s="46"/>
      <c r="S26" s="46"/>
      <c r="T26" s="46"/>
      <c r="U26" s="46"/>
      <c r="V26" s="46"/>
      <c r="W26" s="305">
        <f>ROUND(AZ51,2)</f>
        <v>0</v>
      </c>
      <c r="X26" s="304"/>
      <c r="Y26" s="304"/>
      <c r="Z26" s="304"/>
      <c r="AA26" s="304"/>
      <c r="AB26" s="304"/>
      <c r="AC26" s="304"/>
      <c r="AD26" s="304"/>
      <c r="AE26" s="304"/>
      <c r="AF26" s="46"/>
      <c r="AG26" s="46"/>
      <c r="AH26" s="46"/>
      <c r="AI26" s="46"/>
      <c r="AJ26" s="46"/>
      <c r="AK26" s="305">
        <f>ROUND(AV51,2)</f>
        <v>0</v>
      </c>
      <c r="AL26" s="304"/>
      <c r="AM26" s="304"/>
      <c r="AN26" s="304"/>
      <c r="AO26" s="304"/>
      <c r="AP26" s="46"/>
      <c r="AQ26" s="48"/>
      <c r="BE26" s="293"/>
    </row>
    <row r="27" spans="2:71" s="2" customFormat="1" ht="14.45" customHeight="1">
      <c r="B27" s="45"/>
      <c r="C27" s="46"/>
      <c r="D27" s="46"/>
      <c r="E27" s="46"/>
      <c r="F27" s="47" t="s">
        <v>47</v>
      </c>
      <c r="G27" s="46"/>
      <c r="H27" s="46"/>
      <c r="I27" s="46"/>
      <c r="J27" s="46"/>
      <c r="K27" s="46"/>
      <c r="L27" s="303">
        <v>0.15</v>
      </c>
      <c r="M27" s="304"/>
      <c r="N27" s="304"/>
      <c r="O27" s="304"/>
      <c r="P27" s="46"/>
      <c r="Q27" s="46"/>
      <c r="R27" s="46"/>
      <c r="S27" s="46"/>
      <c r="T27" s="46"/>
      <c r="U27" s="46"/>
      <c r="V27" s="46"/>
      <c r="W27" s="305">
        <f>ROUND(BA51,2)</f>
        <v>0</v>
      </c>
      <c r="X27" s="304"/>
      <c r="Y27" s="304"/>
      <c r="Z27" s="304"/>
      <c r="AA27" s="304"/>
      <c r="AB27" s="304"/>
      <c r="AC27" s="304"/>
      <c r="AD27" s="304"/>
      <c r="AE27" s="304"/>
      <c r="AF27" s="46"/>
      <c r="AG27" s="46"/>
      <c r="AH27" s="46"/>
      <c r="AI27" s="46"/>
      <c r="AJ27" s="46"/>
      <c r="AK27" s="305">
        <f>ROUND(AW51,2)</f>
        <v>0</v>
      </c>
      <c r="AL27" s="304"/>
      <c r="AM27" s="304"/>
      <c r="AN27" s="304"/>
      <c r="AO27" s="304"/>
      <c r="AP27" s="46"/>
      <c r="AQ27" s="48"/>
      <c r="BE27" s="293"/>
    </row>
    <row r="28" spans="2:71" s="2" customFormat="1" ht="14.45" hidden="1" customHeight="1">
      <c r="B28" s="45"/>
      <c r="C28" s="46"/>
      <c r="D28" s="46"/>
      <c r="E28" s="46"/>
      <c r="F28" s="47" t="s">
        <v>48</v>
      </c>
      <c r="G28" s="46"/>
      <c r="H28" s="46"/>
      <c r="I28" s="46"/>
      <c r="J28" s="46"/>
      <c r="K28" s="46"/>
      <c r="L28" s="303">
        <v>0.21</v>
      </c>
      <c r="M28" s="304"/>
      <c r="N28" s="304"/>
      <c r="O28" s="304"/>
      <c r="P28" s="46"/>
      <c r="Q28" s="46"/>
      <c r="R28" s="46"/>
      <c r="S28" s="46"/>
      <c r="T28" s="46"/>
      <c r="U28" s="46"/>
      <c r="V28" s="46"/>
      <c r="W28" s="305">
        <f>ROUND(BB51,2)</f>
        <v>0</v>
      </c>
      <c r="X28" s="304"/>
      <c r="Y28" s="304"/>
      <c r="Z28" s="304"/>
      <c r="AA28" s="304"/>
      <c r="AB28" s="304"/>
      <c r="AC28" s="304"/>
      <c r="AD28" s="304"/>
      <c r="AE28" s="304"/>
      <c r="AF28" s="46"/>
      <c r="AG28" s="46"/>
      <c r="AH28" s="46"/>
      <c r="AI28" s="46"/>
      <c r="AJ28" s="46"/>
      <c r="AK28" s="305">
        <v>0</v>
      </c>
      <c r="AL28" s="304"/>
      <c r="AM28" s="304"/>
      <c r="AN28" s="304"/>
      <c r="AO28" s="304"/>
      <c r="AP28" s="46"/>
      <c r="AQ28" s="48"/>
      <c r="BE28" s="293"/>
    </row>
    <row r="29" spans="2:71" s="2" customFormat="1" ht="14.45" hidden="1" customHeight="1">
      <c r="B29" s="45"/>
      <c r="C29" s="46"/>
      <c r="D29" s="46"/>
      <c r="E29" s="46"/>
      <c r="F29" s="47" t="s">
        <v>49</v>
      </c>
      <c r="G29" s="46"/>
      <c r="H29" s="46"/>
      <c r="I29" s="46"/>
      <c r="J29" s="46"/>
      <c r="K29" s="46"/>
      <c r="L29" s="303">
        <v>0.15</v>
      </c>
      <c r="M29" s="304"/>
      <c r="N29" s="304"/>
      <c r="O29" s="304"/>
      <c r="P29" s="46"/>
      <c r="Q29" s="46"/>
      <c r="R29" s="46"/>
      <c r="S29" s="46"/>
      <c r="T29" s="46"/>
      <c r="U29" s="46"/>
      <c r="V29" s="46"/>
      <c r="W29" s="305">
        <f>ROUND(BC51,2)</f>
        <v>0</v>
      </c>
      <c r="X29" s="304"/>
      <c r="Y29" s="304"/>
      <c r="Z29" s="304"/>
      <c r="AA29" s="304"/>
      <c r="AB29" s="304"/>
      <c r="AC29" s="304"/>
      <c r="AD29" s="304"/>
      <c r="AE29" s="304"/>
      <c r="AF29" s="46"/>
      <c r="AG29" s="46"/>
      <c r="AH29" s="46"/>
      <c r="AI29" s="46"/>
      <c r="AJ29" s="46"/>
      <c r="AK29" s="305">
        <v>0</v>
      </c>
      <c r="AL29" s="304"/>
      <c r="AM29" s="304"/>
      <c r="AN29" s="304"/>
      <c r="AO29" s="304"/>
      <c r="AP29" s="46"/>
      <c r="AQ29" s="48"/>
      <c r="BE29" s="293"/>
    </row>
    <row r="30" spans="2:71" s="2" customFormat="1" ht="14.45" hidden="1" customHeight="1">
      <c r="B30" s="45"/>
      <c r="C30" s="46"/>
      <c r="D30" s="46"/>
      <c r="E30" s="46"/>
      <c r="F30" s="47" t="s">
        <v>50</v>
      </c>
      <c r="G30" s="46"/>
      <c r="H30" s="46"/>
      <c r="I30" s="46"/>
      <c r="J30" s="46"/>
      <c r="K30" s="46"/>
      <c r="L30" s="303">
        <v>0</v>
      </c>
      <c r="M30" s="304"/>
      <c r="N30" s="304"/>
      <c r="O30" s="304"/>
      <c r="P30" s="46"/>
      <c r="Q30" s="46"/>
      <c r="R30" s="46"/>
      <c r="S30" s="46"/>
      <c r="T30" s="46"/>
      <c r="U30" s="46"/>
      <c r="V30" s="46"/>
      <c r="W30" s="305">
        <f>ROUND(BD51,2)</f>
        <v>0</v>
      </c>
      <c r="X30" s="304"/>
      <c r="Y30" s="304"/>
      <c r="Z30" s="304"/>
      <c r="AA30" s="304"/>
      <c r="AB30" s="304"/>
      <c r="AC30" s="304"/>
      <c r="AD30" s="304"/>
      <c r="AE30" s="304"/>
      <c r="AF30" s="46"/>
      <c r="AG30" s="46"/>
      <c r="AH30" s="46"/>
      <c r="AI30" s="46"/>
      <c r="AJ30" s="46"/>
      <c r="AK30" s="305">
        <v>0</v>
      </c>
      <c r="AL30" s="304"/>
      <c r="AM30" s="304"/>
      <c r="AN30" s="304"/>
      <c r="AO30" s="304"/>
      <c r="AP30" s="46"/>
      <c r="AQ30" s="48"/>
      <c r="BE30" s="293"/>
    </row>
    <row r="31" spans="2:71" s="1" customFormat="1" ht="6.95" customHeight="1">
      <c r="B31" s="39"/>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3"/>
      <c r="BE31" s="293"/>
    </row>
    <row r="32" spans="2:71" s="1" customFormat="1" ht="25.9" customHeight="1">
      <c r="B32" s="39"/>
      <c r="C32" s="49"/>
      <c r="D32" s="50" t="s">
        <v>51</v>
      </c>
      <c r="E32" s="51"/>
      <c r="F32" s="51"/>
      <c r="G32" s="51"/>
      <c r="H32" s="51"/>
      <c r="I32" s="51"/>
      <c r="J32" s="51"/>
      <c r="K32" s="51"/>
      <c r="L32" s="51"/>
      <c r="M32" s="51"/>
      <c r="N32" s="51"/>
      <c r="O32" s="51"/>
      <c r="P32" s="51"/>
      <c r="Q32" s="51"/>
      <c r="R32" s="51"/>
      <c r="S32" s="51"/>
      <c r="T32" s="52" t="s">
        <v>52</v>
      </c>
      <c r="U32" s="51"/>
      <c r="V32" s="51"/>
      <c r="W32" s="51"/>
      <c r="X32" s="306" t="s">
        <v>53</v>
      </c>
      <c r="Y32" s="307"/>
      <c r="Z32" s="307"/>
      <c r="AA32" s="307"/>
      <c r="AB32" s="307"/>
      <c r="AC32" s="51"/>
      <c r="AD32" s="51"/>
      <c r="AE32" s="51"/>
      <c r="AF32" s="51"/>
      <c r="AG32" s="51"/>
      <c r="AH32" s="51"/>
      <c r="AI32" s="51"/>
      <c r="AJ32" s="51"/>
      <c r="AK32" s="308">
        <f>SUM(AK23:AK30)</f>
        <v>0</v>
      </c>
      <c r="AL32" s="307"/>
      <c r="AM32" s="307"/>
      <c r="AN32" s="307"/>
      <c r="AO32" s="309"/>
      <c r="AP32" s="49"/>
      <c r="AQ32" s="53"/>
      <c r="BE32" s="293"/>
    </row>
    <row r="33" spans="2:56" s="1" customFormat="1" ht="6.95" customHeight="1">
      <c r="B33" s="39"/>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3"/>
    </row>
    <row r="34" spans="2:56" s="1" customFormat="1" ht="6.95" customHeight="1">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6"/>
    </row>
    <row r="38" spans="2:56" s="1" customFormat="1" ht="6.95" customHeight="1">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39"/>
    </row>
    <row r="39" spans="2:56" s="1" customFormat="1" ht="36.950000000000003" customHeight="1">
      <c r="B39" s="39"/>
      <c r="C39" s="59" t="s">
        <v>54</v>
      </c>
      <c r="AR39" s="39"/>
    </row>
    <row r="40" spans="2:56" s="1" customFormat="1" ht="6.95" customHeight="1">
      <c r="B40" s="39"/>
      <c r="AR40" s="39"/>
    </row>
    <row r="41" spans="2:56" s="3" customFormat="1" ht="14.45" customHeight="1">
      <c r="B41" s="60"/>
      <c r="C41" s="61" t="s">
        <v>16</v>
      </c>
      <c r="L41" s="3" t="str">
        <f>K5</f>
        <v>180710-PLY</v>
      </c>
      <c r="AR41" s="60"/>
    </row>
    <row r="42" spans="2:56" s="4" customFormat="1" ht="36.950000000000003" customHeight="1">
      <c r="B42" s="62"/>
      <c r="C42" s="63" t="s">
        <v>19</v>
      </c>
      <c r="L42" s="310" t="str">
        <f>K6</f>
        <v>Rekonstrukce chodníků a infrastruktury silnice III/29827 Malšova Lhota - Hradec Králové</v>
      </c>
      <c r="M42" s="311"/>
      <c r="N42" s="311"/>
      <c r="O42" s="311"/>
      <c r="P42" s="311"/>
      <c r="Q42" s="311"/>
      <c r="R42" s="311"/>
      <c r="S42" s="311"/>
      <c r="T42" s="311"/>
      <c r="U42" s="311"/>
      <c r="V42" s="311"/>
      <c r="W42" s="311"/>
      <c r="X42" s="311"/>
      <c r="Y42" s="311"/>
      <c r="Z42" s="311"/>
      <c r="AA42" s="311"/>
      <c r="AB42" s="311"/>
      <c r="AC42" s="311"/>
      <c r="AD42" s="311"/>
      <c r="AE42" s="311"/>
      <c r="AF42" s="311"/>
      <c r="AG42" s="311"/>
      <c r="AH42" s="311"/>
      <c r="AI42" s="311"/>
      <c r="AJ42" s="311"/>
      <c r="AK42" s="311"/>
      <c r="AL42" s="311"/>
      <c r="AM42" s="311"/>
      <c r="AN42" s="311"/>
      <c r="AO42" s="311"/>
      <c r="AR42" s="62"/>
    </row>
    <row r="43" spans="2:56" s="1" customFormat="1" ht="6.95" customHeight="1">
      <c r="B43" s="39"/>
      <c r="AR43" s="39"/>
    </row>
    <row r="44" spans="2:56" s="1" customFormat="1">
      <c r="B44" s="39"/>
      <c r="C44" s="61" t="s">
        <v>25</v>
      </c>
      <c r="L44" s="64" t="str">
        <f>IF(K8="","",K8)</f>
        <v>Malšova Lhota - Hradec Králové</v>
      </c>
      <c r="AI44" s="61" t="s">
        <v>27</v>
      </c>
      <c r="AM44" s="312" t="str">
        <f>IF(AN8= "","",AN8)</f>
        <v>10. 7. 2018</v>
      </c>
      <c r="AN44" s="312"/>
      <c r="AR44" s="39"/>
    </row>
    <row r="45" spans="2:56" s="1" customFormat="1" ht="6.95" customHeight="1">
      <c r="B45" s="39"/>
      <c r="AR45" s="39"/>
    </row>
    <row r="46" spans="2:56" s="1" customFormat="1">
      <c r="B46" s="39"/>
      <c r="C46" s="61" t="s">
        <v>31</v>
      </c>
      <c r="L46" s="3" t="str">
        <f>IF(E11= "","",E11)</f>
        <v>Statutární město Hradec Králové</v>
      </c>
      <c r="AI46" s="61" t="s">
        <v>37</v>
      </c>
      <c r="AM46" s="313" t="str">
        <f>IF(E17="","",E17)</f>
        <v>Sanit Studio, s.r.o.</v>
      </c>
      <c r="AN46" s="313"/>
      <c r="AO46" s="313"/>
      <c r="AP46" s="313"/>
      <c r="AR46" s="39"/>
      <c r="AS46" s="314" t="s">
        <v>55</v>
      </c>
      <c r="AT46" s="315"/>
      <c r="AU46" s="66"/>
      <c r="AV46" s="66"/>
      <c r="AW46" s="66"/>
      <c r="AX46" s="66"/>
      <c r="AY46" s="66"/>
      <c r="AZ46" s="66"/>
      <c r="BA46" s="66"/>
      <c r="BB46" s="66"/>
      <c r="BC46" s="66"/>
      <c r="BD46" s="67"/>
    </row>
    <row r="47" spans="2:56" s="1" customFormat="1">
      <c r="B47" s="39"/>
      <c r="C47" s="61" t="s">
        <v>35</v>
      </c>
      <c r="L47" s="3" t="str">
        <f>IF(E14= "Vyplň údaj","",E14)</f>
        <v/>
      </c>
      <c r="AR47" s="39"/>
      <c r="AS47" s="316"/>
      <c r="AT47" s="317"/>
      <c r="AU47" s="40"/>
      <c r="AV47" s="40"/>
      <c r="AW47" s="40"/>
      <c r="AX47" s="40"/>
      <c r="AY47" s="40"/>
      <c r="AZ47" s="40"/>
      <c r="BA47" s="40"/>
      <c r="BB47" s="40"/>
      <c r="BC47" s="40"/>
      <c r="BD47" s="68"/>
    </row>
    <row r="48" spans="2:56" s="1" customFormat="1" ht="10.9" customHeight="1">
      <c r="B48" s="39"/>
      <c r="AR48" s="39"/>
      <c r="AS48" s="316"/>
      <c r="AT48" s="317"/>
      <c r="AU48" s="40"/>
      <c r="AV48" s="40"/>
      <c r="AW48" s="40"/>
      <c r="AX48" s="40"/>
      <c r="AY48" s="40"/>
      <c r="AZ48" s="40"/>
      <c r="BA48" s="40"/>
      <c r="BB48" s="40"/>
      <c r="BC48" s="40"/>
      <c r="BD48" s="68"/>
    </row>
    <row r="49" spans="1:91" s="1" customFormat="1" ht="29.25" customHeight="1">
      <c r="B49" s="39"/>
      <c r="C49" s="318" t="s">
        <v>56</v>
      </c>
      <c r="D49" s="319"/>
      <c r="E49" s="319"/>
      <c r="F49" s="319"/>
      <c r="G49" s="319"/>
      <c r="H49" s="69"/>
      <c r="I49" s="320" t="s">
        <v>57</v>
      </c>
      <c r="J49" s="319"/>
      <c r="K49" s="319"/>
      <c r="L49" s="319"/>
      <c r="M49" s="319"/>
      <c r="N49" s="319"/>
      <c r="O49" s="319"/>
      <c r="P49" s="319"/>
      <c r="Q49" s="319"/>
      <c r="R49" s="319"/>
      <c r="S49" s="319"/>
      <c r="T49" s="319"/>
      <c r="U49" s="319"/>
      <c r="V49" s="319"/>
      <c r="W49" s="319"/>
      <c r="X49" s="319"/>
      <c r="Y49" s="319"/>
      <c r="Z49" s="319"/>
      <c r="AA49" s="319"/>
      <c r="AB49" s="319"/>
      <c r="AC49" s="319"/>
      <c r="AD49" s="319"/>
      <c r="AE49" s="319"/>
      <c r="AF49" s="319"/>
      <c r="AG49" s="321" t="s">
        <v>58</v>
      </c>
      <c r="AH49" s="319"/>
      <c r="AI49" s="319"/>
      <c r="AJ49" s="319"/>
      <c r="AK49" s="319"/>
      <c r="AL49" s="319"/>
      <c r="AM49" s="319"/>
      <c r="AN49" s="320" t="s">
        <v>59</v>
      </c>
      <c r="AO49" s="319"/>
      <c r="AP49" s="319"/>
      <c r="AQ49" s="70" t="s">
        <v>60</v>
      </c>
      <c r="AR49" s="39"/>
      <c r="AS49" s="71" t="s">
        <v>61</v>
      </c>
      <c r="AT49" s="72" t="s">
        <v>62</v>
      </c>
      <c r="AU49" s="72" t="s">
        <v>63</v>
      </c>
      <c r="AV49" s="72" t="s">
        <v>64</v>
      </c>
      <c r="AW49" s="72" t="s">
        <v>65</v>
      </c>
      <c r="AX49" s="72" t="s">
        <v>66</v>
      </c>
      <c r="AY49" s="72" t="s">
        <v>67</v>
      </c>
      <c r="AZ49" s="72" t="s">
        <v>68</v>
      </c>
      <c r="BA49" s="72" t="s">
        <v>69</v>
      </c>
      <c r="BB49" s="72" t="s">
        <v>70</v>
      </c>
      <c r="BC49" s="72" t="s">
        <v>71</v>
      </c>
      <c r="BD49" s="73" t="s">
        <v>72</v>
      </c>
    </row>
    <row r="50" spans="1:91" s="1" customFormat="1" ht="10.9" customHeight="1">
      <c r="B50" s="39"/>
      <c r="AR50" s="39"/>
      <c r="AS50" s="74"/>
      <c r="AT50" s="66"/>
      <c r="AU50" s="66"/>
      <c r="AV50" s="66"/>
      <c r="AW50" s="66"/>
      <c r="AX50" s="66"/>
      <c r="AY50" s="66"/>
      <c r="AZ50" s="66"/>
      <c r="BA50" s="66"/>
      <c r="BB50" s="66"/>
      <c r="BC50" s="66"/>
      <c r="BD50" s="67"/>
    </row>
    <row r="51" spans="1:91" s="4" customFormat="1" ht="32.450000000000003" customHeight="1">
      <c r="B51" s="62"/>
      <c r="C51" s="75" t="s">
        <v>73</v>
      </c>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325">
        <f>ROUND(AG52,2)</f>
        <v>0</v>
      </c>
      <c r="AH51" s="325"/>
      <c r="AI51" s="325"/>
      <c r="AJ51" s="325"/>
      <c r="AK51" s="325"/>
      <c r="AL51" s="325"/>
      <c r="AM51" s="325"/>
      <c r="AN51" s="326">
        <f>SUM(AG51,AT51)</f>
        <v>0</v>
      </c>
      <c r="AO51" s="326"/>
      <c r="AP51" s="326"/>
      <c r="AQ51" s="77" t="s">
        <v>5</v>
      </c>
      <c r="AR51" s="62"/>
      <c r="AS51" s="78">
        <f>ROUND(AS52,2)</f>
        <v>0</v>
      </c>
      <c r="AT51" s="79">
        <f>ROUND(SUM(AV51:AW51),2)</f>
        <v>0</v>
      </c>
      <c r="AU51" s="80">
        <f>ROUND(AU52,5)</f>
        <v>0</v>
      </c>
      <c r="AV51" s="79">
        <f>ROUND(AZ51*L26,2)</f>
        <v>0</v>
      </c>
      <c r="AW51" s="79">
        <f>ROUND(BA51*L27,2)</f>
        <v>0</v>
      </c>
      <c r="AX51" s="79">
        <f>ROUND(BB51*L26,2)</f>
        <v>0</v>
      </c>
      <c r="AY51" s="79">
        <f>ROUND(BC51*L27,2)</f>
        <v>0</v>
      </c>
      <c r="AZ51" s="79">
        <f>ROUND(AZ52,2)</f>
        <v>0</v>
      </c>
      <c r="BA51" s="79">
        <f>ROUND(BA52,2)</f>
        <v>0</v>
      </c>
      <c r="BB51" s="79">
        <f>ROUND(BB52,2)</f>
        <v>0</v>
      </c>
      <c r="BC51" s="79">
        <f>ROUND(BC52,2)</f>
        <v>0</v>
      </c>
      <c r="BD51" s="81">
        <f>ROUND(BD52,2)</f>
        <v>0</v>
      </c>
      <c r="BS51" s="63" t="s">
        <v>74</v>
      </c>
      <c r="BT51" s="63" t="s">
        <v>75</v>
      </c>
      <c r="BU51" s="82" t="s">
        <v>76</v>
      </c>
      <c r="BV51" s="63" t="s">
        <v>77</v>
      </c>
      <c r="BW51" s="63" t="s">
        <v>7</v>
      </c>
      <c r="BX51" s="63" t="s">
        <v>78</v>
      </c>
      <c r="CL51" s="63" t="s">
        <v>5</v>
      </c>
    </row>
    <row r="52" spans="1:91" s="5" customFormat="1" ht="31.5" customHeight="1">
      <c r="A52" s="83" t="s">
        <v>79</v>
      </c>
      <c r="B52" s="84"/>
      <c r="C52" s="85"/>
      <c r="D52" s="324" t="s">
        <v>80</v>
      </c>
      <c r="E52" s="324"/>
      <c r="F52" s="324"/>
      <c r="G52" s="324"/>
      <c r="H52" s="324"/>
      <c r="I52" s="86"/>
      <c r="J52" s="324" t="s">
        <v>81</v>
      </c>
      <c r="K52" s="324"/>
      <c r="L52" s="324"/>
      <c r="M52" s="324"/>
      <c r="N52" s="324"/>
      <c r="O52" s="324"/>
      <c r="P52" s="324"/>
      <c r="Q52" s="324"/>
      <c r="R52" s="324"/>
      <c r="S52" s="324"/>
      <c r="T52" s="324"/>
      <c r="U52" s="324"/>
      <c r="V52" s="324"/>
      <c r="W52" s="324"/>
      <c r="X52" s="324"/>
      <c r="Y52" s="324"/>
      <c r="Z52" s="324"/>
      <c r="AA52" s="324"/>
      <c r="AB52" s="324"/>
      <c r="AC52" s="324"/>
      <c r="AD52" s="324"/>
      <c r="AE52" s="324"/>
      <c r="AF52" s="324"/>
      <c r="AG52" s="322">
        <f>'C.3.-I. - Přeložka plynov...'!J27</f>
        <v>0</v>
      </c>
      <c r="AH52" s="323"/>
      <c r="AI52" s="323"/>
      <c r="AJ52" s="323"/>
      <c r="AK52" s="323"/>
      <c r="AL52" s="323"/>
      <c r="AM52" s="323"/>
      <c r="AN52" s="322">
        <f>SUM(AG52,AT52)</f>
        <v>0</v>
      </c>
      <c r="AO52" s="323"/>
      <c r="AP52" s="323"/>
      <c r="AQ52" s="87" t="s">
        <v>82</v>
      </c>
      <c r="AR52" s="84"/>
      <c r="AS52" s="88">
        <v>0</v>
      </c>
      <c r="AT52" s="89">
        <f>ROUND(SUM(AV52:AW52),2)</f>
        <v>0</v>
      </c>
      <c r="AU52" s="90">
        <f>'C.3.-I. - Přeložka plynov...'!P84</f>
        <v>0</v>
      </c>
      <c r="AV52" s="89">
        <f>'C.3.-I. - Přeložka plynov...'!J30</f>
        <v>0</v>
      </c>
      <c r="AW52" s="89">
        <f>'C.3.-I. - Přeložka plynov...'!J31</f>
        <v>0</v>
      </c>
      <c r="AX52" s="89">
        <f>'C.3.-I. - Přeložka plynov...'!J32</f>
        <v>0</v>
      </c>
      <c r="AY52" s="89">
        <f>'C.3.-I. - Přeložka plynov...'!J33</f>
        <v>0</v>
      </c>
      <c r="AZ52" s="89">
        <f>'C.3.-I. - Přeložka plynov...'!F30</f>
        <v>0</v>
      </c>
      <c r="BA52" s="89">
        <f>'C.3.-I. - Přeložka plynov...'!F31</f>
        <v>0</v>
      </c>
      <c r="BB52" s="89">
        <f>'C.3.-I. - Přeložka plynov...'!F32</f>
        <v>0</v>
      </c>
      <c r="BC52" s="89">
        <f>'C.3.-I. - Přeložka plynov...'!F33</f>
        <v>0</v>
      </c>
      <c r="BD52" s="91">
        <f>'C.3.-I. - Přeložka plynov...'!F34</f>
        <v>0</v>
      </c>
      <c r="BT52" s="92" t="s">
        <v>24</v>
      </c>
      <c r="BV52" s="92" t="s">
        <v>77</v>
      </c>
      <c r="BW52" s="92" t="s">
        <v>83</v>
      </c>
      <c r="BX52" s="92" t="s">
        <v>7</v>
      </c>
      <c r="CL52" s="92" t="s">
        <v>5</v>
      </c>
      <c r="CM52" s="92" t="s">
        <v>84</v>
      </c>
    </row>
    <row r="53" spans="1:91" s="1" customFormat="1" ht="30" customHeight="1">
      <c r="B53" s="39"/>
      <c r="AR53" s="39"/>
    </row>
    <row r="54" spans="1:91" s="1" customFormat="1" ht="6.95" customHeight="1">
      <c r="B54" s="54"/>
      <c r="C54" s="55"/>
      <c r="D54" s="55"/>
      <c r="E54" s="55"/>
      <c r="F54" s="55"/>
      <c r="G54" s="55"/>
      <c r="H54" s="55"/>
      <c r="I54" s="55"/>
      <c r="J54" s="55"/>
      <c r="K54" s="55"/>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39"/>
    </row>
  </sheetData>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xr:uid="{00000000-0004-0000-0000-000000000000}"/>
    <hyperlink ref="W1:AI1" location="C51" display="2) Rekapitulace objektů stavby a soupisů prací" xr:uid="{00000000-0004-0000-0000-000001000000}"/>
    <hyperlink ref="A52" location="'C.3.-I. - Přeložka plynov...'!C2" display="/" xr:uid="{00000000-0004-0000-0000-000002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302"/>
  <sheetViews>
    <sheetView showGridLines="0" workbookViewId="0">
      <pane ySplit="1" topLeftCell="A47"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3"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94"/>
      <c r="C1" s="94"/>
      <c r="D1" s="95" t="s">
        <v>1</v>
      </c>
      <c r="E1" s="94"/>
      <c r="F1" s="96" t="s">
        <v>85</v>
      </c>
      <c r="G1" s="337" t="s">
        <v>86</v>
      </c>
      <c r="H1" s="337"/>
      <c r="I1" s="97"/>
      <c r="J1" s="96" t="s">
        <v>87</v>
      </c>
      <c r="K1" s="95" t="s">
        <v>88</v>
      </c>
      <c r="L1" s="96" t="s">
        <v>89</v>
      </c>
      <c r="M1" s="96"/>
      <c r="N1" s="96"/>
      <c r="O1" s="96"/>
      <c r="P1" s="96"/>
      <c r="Q1" s="96"/>
      <c r="R1" s="96"/>
      <c r="S1" s="96"/>
      <c r="T1" s="96"/>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7" t="s">
        <v>8</v>
      </c>
      <c r="M2" s="328"/>
      <c r="N2" s="328"/>
      <c r="O2" s="328"/>
      <c r="P2" s="328"/>
      <c r="Q2" s="328"/>
      <c r="R2" s="328"/>
      <c r="S2" s="328"/>
      <c r="T2" s="328"/>
      <c r="U2" s="328"/>
      <c r="V2" s="328"/>
      <c r="AT2" s="22" t="s">
        <v>83</v>
      </c>
    </row>
    <row r="3" spans="1:70" ht="6.95" customHeight="1">
      <c r="B3" s="23"/>
      <c r="C3" s="24"/>
      <c r="D3" s="24"/>
      <c r="E3" s="24"/>
      <c r="F3" s="24"/>
      <c r="G3" s="24"/>
      <c r="H3" s="24"/>
      <c r="I3" s="98"/>
      <c r="J3" s="24"/>
      <c r="K3" s="25"/>
      <c r="AT3" s="22" t="s">
        <v>84</v>
      </c>
    </row>
    <row r="4" spans="1:70" ht="36.950000000000003" customHeight="1">
      <c r="B4" s="26"/>
      <c r="C4" s="27"/>
      <c r="D4" s="28" t="s">
        <v>90</v>
      </c>
      <c r="E4" s="27"/>
      <c r="F4" s="27"/>
      <c r="G4" s="27"/>
      <c r="H4" s="27"/>
      <c r="I4" s="99"/>
      <c r="J4" s="27"/>
      <c r="K4" s="29"/>
      <c r="M4" s="30" t="s">
        <v>13</v>
      </c>
      <c r="AT4" s="22" t="s">
        <v>6</v>
      </c>
    </row>
    <row r="5" spans="1:70" ht="6.95" customHeight="1">
      <c r="B5" s="26"/>
      <c r="C5" s="27"/>
      <c r="D5" s="27"/>
      <c r="E5" s="27"/>
      <c r="F5" s="27"/>
      <c r="G5" s="27"/>
      <c r="H5" s="27"/>
      <c r="I5" s="99"/>
      <c r="J5" s="27"/>
      <c r="K5" s="29"/>
    </row>
    <row r="6" spans="1:70">
      <c r="B6" s="26"/>
      <c r="C6" s="27"/>
      <c r="D6" s="35" t="s">
        <v>19</v>
      </c>
      <c r="E6" s="27"/>
      <c r="F6" s="27"/>
      <c r="G6" s="27"/>
      <c r="H6" s="27"/>
      <c r="I6" s="99"/>
      <c r="J6" s="27"/>
      <c r="K6" s="29"/>
    </row>
    <row r="7" spans="1:70" ht="16.5" customHeight="1">
      <c r="B7" s="26"/>
      <c r="C7" s="27"/>
      <c r="D7" s="27"/>
      <c r="E7" s="329" t="str">
        <f>'Rekapitulace stavby'!K6</f>
        <v>Rekonstrukce chodníků a infrastruktury silnice III/29827 Malšova Lhota - Hradec Králové</v>
      </c>
      <c r="F7" s="330"/>
      <c r="G7" s="330"/>
      <c r="H7" s="330"/>
      <c r="I7" s="99"/>
      <c r="J7" s="27"/>
      <c r="K7" s="29"/>
    </row>
    <row r="8" spans="1:70" s="1" customFormat="1">
      <c r="B8" s="39"/>
      <c r="C8" s="40"/>
      <c r="D8" s="35" t="s">
        <v>91</v>
      </c>
      <c r="E8" s="40"/>
      <c r="F8" s="40"/>
      <c r="G8" s="40"/>
      <c r="H8" s="40"/>
      <c r="I8" s="100"/>
      <c r="J8" s="40"/>
      <c r="K8" s="43"/>
    </row>
    <row r="9" spans="1:70" s="1" customFormat="1" ht="36.950000000000003" customHeight="1">
      <c r="B9" s="39"/>
      <c r="C9" s="40"/>
      <c r="D9" s="40"/>
      <c r="E9" s="331" t="s">
        <v>92</v>
      </c>
      <c r="F9" s="332"/>
      <c r="G9" s="332"/>
      <c r="H9" s="332"/>
      <c r="I9" s="100"/>
      <c r="J9" s="40"/>
      <c r="K9" s="43"/>
    </row>
    <row r="10" spans="1:70" s="1" customFormat="1" ht="13.5">
      <c r="B10" s="39"/>
      <c r="C10" s="40"/>
      <c r="D10" s="40"/>
      <c r="E10" s="40"/>
      <c r="F10" s="40"/>
      <c r="G10" s="40"/>
      <c r="H10" s="40"/>
      <c r="I10" s="100"/>
      <c r="J10" s="40"/>
      <c r="K10" s="43"/>
    </row>
    <row r="11" spans="1:70" s="1" customFormat="1" ht="14.45" customHeight="1">
      <c r="B11" s="39"/>
      <c r="C11" s="40"/>
      <c r="D11" s="35" t="s">
        <v>22</v>
      </c>
      <c r="E11" s="40"/>
      <c r="F11" s="33" t="s">
        <v>5</v>
      </c>
      <c r="G11" s="40"/>
      <c r="H11" s="40"/>
      <c r="I11" s="101" t="s">
        <v>23</v>
      </c>
      <c r="J11" s="33" t="s">
        <v>5</v>
      </c>
      <c r="K11" s="43"/>
    </row>
    <row r="12" spans="1:70" s="1" customFormat="1" ht="14.45" customHeight="1">
      <c r="B12" s="39"/>
      <c r="C12" s="40"/>
      <c r="D12" s="35" t="s">
        <v>25</v>
      </c>
      <c r="E12" s="40"/>
      <c r="F12" s="33" t="s">
        <v>26</v>
      </c>
      <c r="G12" s="40"/>
      <c r="H12" s="40"/>
      <c r="I12" s="101" t="s">
        <v>27</v>
      </c>
      <c r="J12" s="102" t="str">
        <f>'Rekapitulace stavby'!AN8</f>
        <v>10. 7. 2018</v>
      </c>
      <c r="K12" s="43"/>
    </row>
    <row r="13" spans="1:70" s="1" customFormat="1" ht="10.9" customHeight="1">
      <c r="B13" s="39"/>
      <c r="C13" s="40"/>
      <c r="D13" s="40"/>
      <c r="E13" s="40"/>
      <c r="F13" s="40"/>
      <c r="G13" s="40"/>
      <c r="H13" s="40"/>
      <c r="I13" s="100"/>
      <c r="J13" s="40"/>
      <c r="K13" s="43"/>
    </row>
    <row r="14" spans="1:70" s="1" customFormat="1" ht="14.45" customHeight="1">
      <c r="B14" s="39"/>
      <c r="C14" s="40"/>
      <c r="D14" s="35" t="s">
        <v>31</v>
      </c>
      <c r="E14" s="40"/>
      <c r="F14" s="40"/>
      <c r="G14" s="40"/>
      <c r="H14" s="40"/>
      <c r="I14" s="101" t="s">
        <v>32</v>
      </c>
      <c r="J14" s="33" t="s">
        <v>5</v>
      </c>
      <c r="K14" s="43"/>
    </row>
    <row r="15" spans="1:70" s="1" customFormat="1" ht="18" customHeight="1">
      <c r="B15" s="39"/>
      <c r="C15" s="40"/>
      <c r="D15" s="40"/>
      <c r="E15" s="33" t="s">
        <v>33</v>
      </c>
      <c r="F15" s="40"/>
      <c r="G15" s="40"/>
      <c r="H15" s="40"/>
      <c r="I15" s="101" t="s">
        <v>34</v>
      </c>
      <c r="J15" s="33" t="s">
        <v>5</v>
      </c>
      <c r="K15" s="43"/>
    </row>
    <row r="16" spans="1:70" s="1" customFormat="1" ht="6.95" customHeight="1">
      <c r="B16" s="39"/>
      <c r="C16" s="40"/>
      <c r="D16" s="40"/>
      <c r="E16" s="40"/>
      <c r="F16" s="40"/>
      <c r="G16" s="40"/>
      <c r="H16" s="40"/>
      <c r="I16" s="100"/>
      <c r="J16" s="40"/>
      <c r="K16" s="43"/>
    </row>
    <row r="17" spans="2:11" s="1" customFormat="1" ht="14.45" customHeight="1">
      <c r="B17" s="39"/>
      <c r="C17" s="40"/>
      <c r="D17" s="35" t="s">
        <v>35</v>
      </c>
      <c r="E17" s="40"/>
      <c r="F17" s="40"/>
      <c r="G17" s="40"/>
      <c r="H17" s="40"/>
      <c r="I17" s="101" t="s">
        <v>32</v>
      </c>
      <c r="J17" s="33" t="str">
        <f>IF('Rekapitulace stavby'!AN13="Vyplň údaj","",IF('Rekapitulace stavby'!AN13="","",'Rekapitulace stavby'!AN13))</f>
        <v/>
      </c>
      <c r="K17" s="43"/>
    </row>
    <row r="18" spans="2:11" s="1" customFormat="1" ht="18" customHeight="1">
      <c r="B18" s="39"/>
      <c r="C18" s="40"/>
      <c r="D18" s="40"/>
      <c r="E18" s="33" t="str">
        <f>IF('Rekapitulace stavby'!E14="Vyplň údaj","",IF('Rekapitulace stavby'!E14="","",'Rekapitulace stavby'!E14))</f>
        <v/>
      </c>
      <c r="F18" s="40"/>
      <c r="G18" s="40"/>
      <c r="H18" s="40"/>
      <c r="I18" s="101" t="s">
        <v>34</v>
      </c>
      <c r="J18" s="33" t="str">
        <f>IF('Rekapitulace stavby'!AN14="Vyplň údaj","",IF('Rekapitulace stavby'!AN14="","",'Rekapitulace stavby'!AN14))</f>
        <v/>
      </c>
      <c r="K18" s="43"/>
    </row>
    <row r="19" spans="2:11" s="1" customFormat="1" ht="6.95" customHeight="1">
      <c r="B19" s="39"/>
      <c r="C19" s="40"/>
      <c r="D19" s="40"/>
      <c r="E19" s="40"/>
      <c r="F19" s="40"/>
      <c r="G19" s="40"/>
      <c r="H19" s="40"/>
      <c r="I19" s="100"/>
      <c r="J19" s="40"/>
      <c r="K19" s="43"/>
    </row>
    <row r="20" spans="2:11" s="1" customFormat="1" ht="14.45" customHeight="1">
      <c r="B20" s="39"/>
      <c r="C20" s="40"/>
      <c r="D20" s="35" t="s">
        <v>37</v>
      </c>
      <c r="E20" s="40"/>
      <c r="F20" s="40"/>
      <c r="G20" s="40"/>
      <c r="H20" s="40"/>
      <c r="I20" s="101" t="s">
        <v>32</v>
      </c>
      <c r="J20" s="33" t="s">
        <v>5</v>
      </c>
      <c r="K20" s="43"/>
    </row>
    <row r="21" spans="2:11" s="1" customFormat="1" ht="18" customHeight="1">
      <c r="B21" s="39"/>
      <c r="C21" s="40"/>
      <c r="D21" s="40"/>
      <c r="E21" s="33" t="s">
        <v>38</v>
      </c>
      <c r="F21" s="40"/>
      <c r="G21" s="40"/>
      <c r="H21" s="40"/>
      <c r="I21" s="101" t="s">
        <v>34</v>
      </c>
      <c r="J21" s="33" t="s">
        <v>5</v>
      </c>
      <c r="K21" s="43"/>
    </row>
    <row r="22" spans="2:11" s="1" customFormat="1" ht="6.95" customHeight="1">
      <c r="B22" s="39"/>
      <c r="C22" s="40"/>
      <c r="D22" s="40"/>
      <c r="E22" s="40"/>
      <c r="F22" s="40"/>
      <c r="G22" s="40"/>
      <c r="H22" s="40"/>
      <c r="I22" s="100"/>
      <c r="J22" s="40"/>
      <c r="K22" s="43"/>
    </row>
    <row r="23" spans="2:11" s="1" customFormat="1" ht="14.45" customHeight="1">
      <c r="B23" s="39"/>
      <c r="C23" s="40"/>
      <c r="D23" s="35" t="s">
        <v>40</v>
      </c>
      <c r="E23" s="40"/>
      <c r="F23" s="40"/>
      <c r="G23" s="40"/>
      <c r="H23" s="40"/>
      <c r="I23" s="100"/>
      <c r="J23" s="40"/>
      <c r="K23" s="43"/>
    </row>
    <row r="24" spans="2:11" s="6" customFormat="1" ht="16.5" customHeight="1">
      <c r="B24" s="103"/>
      <c r="C24" s="104"/>
      <c r="D24" s="104"/>
      <c r="E24" s="299" t="s">
        <v>5</v>
      </c>
      <c r="F24" s="299"/>
      <c r="G24" s="299"/>
      <c r="H24" s="299"/>
      <c r="I24" s="105"/>
      <c r="J24" s="104"/>
      <c r="K24" s="106"/>
    </row>
    <row r="25" spans="2:11" s="1" customFormat="1" ht="6.95" customHeight="1">
      <c r="B25" s="39"/>
      <c r="C25" s="40"/>
      <c r="D25" s="40"/>
      <c r="E25" s="40"/>
      <c r="F25" s="40"/>
      <c r="G25" s="40"/>
      <c r="H25" s="40"/>
      <c r="I25" s="100"/>
      <c r="J25" s="40"/>
      <c r="K25" s="43"/>
    </row>
    <row r="26" spans="2:11" s="1" customFormat="1" ht="6.95" customHeight="1">
      <c r="B26" s="39"/>
      <c r="C26" s="40"/>
      <c r="D26" s="66"/>
      <c r="E26" s="66"/>
      <c r="F26" s="66"/>
      <c r="G26" s="66"/>
      <c r="H26" s="66"/>
      <c r="I26" s="107"/>
      <c r="J26" s="66"/>
      <c r="K26" s="108"/>
    </row>
    <row r="27" spans="2:11" s="1" customFormat="1" ht="25.35" customHeight="1">
      <c r="B27" s="39"/>
      <c r="C27" s="40"/>
      <c r="D27" s="109" t="s">
        <v>41</v>
      </c>
      <c r="E27" s="40"/>
      <c r="F27" s="40"/>
      <c r="G27" s="40"/>
      <c r="H27" s="40"/>
      <c r="I27" s="100"/>
      <c r="J27" s="110">
        <f>ROUND(J84,2)</f>
        <v>0</v>
      </c>
      <c r="K27" s="43"/>
    </row>
    <row r="28" spans="2:11" s="1" customFormat="1" ht="6.95" customHeight="1">
      <c r="B28" s="39"/>
      <c r="C28" s="40"/>
      <c r="D28" s="66"/>
      <c r="E28" s="66"/>
      <c r="F28" s="66"/>
      <c r="G28" s="66"/>
      <c r="H28" s="66"/>
      <c r="I28" s="107"/>
      <c r="J28" s="66"/>
      <c r="K28" s="108"/>
    </row>
    <row r="29" spans="2:11" s="1" customFormat="1" ht="14.45" customHeight="1">
      <c r="B29" s="39"/>
      <c r="C29" s="40"/>
      <c r="D29" s="40"/>
      <c r="E29" s="40"/>
      <c r="F29" s="44" t="s">
        <v>43</v>
      </c>
      <c r="G29" s="40"/>
      <c r="H29" s="40"/>
      <c r="I29" s="111" t="s">
        <v>42</v>
      </c>
      <c r="J29" s="44" t="s">
        <v>44</v>
      </c>
      <c r="K29" s="43"/>
    </row>
    <row r="30" spans="2:11" s="1" customFormat="1" ht="14.45" customHeight="1">
      <c r="B30" s="39"/>
      <c r="C30" s="40"/>
      <c r="D30" s="47" t="s">
        <v>45</v>
      </c>
      <c r="E30" s="47" t="s">
        <v>46</v>
      </c>
      <c r="F30" s="112">
        <f>ROUND(SUM(BE84:BE301), 2)</f>
        <v>0</v>
      </c>
      <c r="G30" s="40"/>
      <c r="H30" s="40"/>
      <c r="I30" s="113">
        <v>0.21</v>
      </c>
      <c r="J30" s="112">
        <f>ROUND(ROUND((SUM(BE84:BE301)), 2)*I30, 2)</f>
        <v>0</v>
      </c>
      <c r="K30" s="43"/>
    </row>
    <row r="31" spans="2:11" s="1" customFormat="1" ht="14.45" customHeight="1">
      <c r="B31" s="39"/>
      <c r="C31" s="40"/>
      <c r="D31" s="40"/>
      <c r="E31" s="47" t="s">
        <v>47</v>
      </c>
      <c r="F31" s="112">
        <f>ROUND(SUM(BF84:BF301), 2)</f>
        <v>0</v>
      </c>
      <c r="G31" s="40"/>
      <c r="H31" s="40"/>
      <c r="I31" s="113">
        <v>0.15</v>
      </c>
      <c r="J31" s="112">
        <f>ROUND(ROUND((SUM(BF84:BF301)), 2)*I31, 2)</f>
        <v>0</v>
      </c>
      <c r="K31" s="43"/>
    </row>
    <row r="32" spans="2:11" s="1" customFormat="1" ht="14.45" hidden="1" customHeight="1">
      <c r="B32" s="39"/>
      <c r="C32" s="40"/>
      <c r="D32" s="40"/>
      <c r="E32" s="47" t="s">
        <v>48</v>
      </c>
      <c r="F32" s="112">
        <f>ROUND(SUM(BG84:BG301), 2)</f>
        <v>0</v>
      </c>
      <c r="G32" s="40"/>
      <c r="H32" s="40"/>
      <c r="I32" s="113">
        <v>0.21</v>
      </c>
      <c r="J32" s="112">
        <v>0</v>
      </c>
      <c r="K32" s="43"/>
    </row>
    <row r="33" spans="2:11" s="1" customFormat="1" ht="14.45" hidden="1" customHeight="1">
      <c r="B33" s="39"/>
      <c r="C33" s="40"/>
      <c r="D33" s="40"/>
      <c r="E33" s="47" t="s">
        <v>49</v>
      </c>
      <c r="F33" s="112">
        <f>ROUND(SUM(BH84:BH301), 2)</f>
        <v>0</v>
      </c>
      <c r="G33" s="40"/>
      <c r="H33" s="40"/>
      <c r="I33" s="113">
        <v>0.15</v>
      </c>
      <c r="J33" s="112">
        <v>0</v>
      </c>
      <c r="K33" s="43"/>
    </row>
    <row r="34" spans="2:11" s="1" customFormat="1" ht="14.45" hidden="1" customHeight="1">
      <c r="B34" s="39"/>
      <c r="C34" s="40"/>
      <c r="D34" s="40"/>
      <c r="E34" s="47" t="s">
        <v>50</v>
      </c>
      <c r="F34" s="112">
        <f>ROUND(SUM(BI84:BI301), 2)</f>
        <v>0</v>
      </c>
      <c r="G34" s="40"/>
      <c r="H34" s="40"/>
      <c r="I34" s="113">
        <v>0</v>
      </c>
      <c r="J34" s="112">
        <v>0</v>
      </c>
      <c r="K34" s="43"/>
    </row>
    <row r="35" spans="2:11" s="1" customFormat="1" ht="6.95" customHeight="1">
      <c r="B35" s="39"/>
      <c r="C35" s="40"/>
      <c r="D35" s="40"/>
      <c r="E35" s="40"/>
      <c r="F35" s="40"/>
      <c r="G35" s="40"/>
      <c r="H35" s="40"/>
      <c r="I35" s="100"/>
      <c r="J35" s="40"/>
      <c r="K35" s="43"/>
    </row>
    <row r="36" spans="2:11" s="1" customFormat="1" ht="25.35" customHeight="1">
      <c r="B36" s="39"/>
      <c r="C36" s="114"/>
      <c r="D36" s="115" t="s">
        <v>51</v>
      </c>
      <c r="E36" s="69"/>
      <c r="F36" s="69"/>
      <c r="G36" s="116" t="s">
        <v>52</v>
      </c>
      <c r="H36" s="117" t="s">
        <v>53</v>
      </c>
      <c r="I36" s="118"/>
      <c r="J36" s="119">
        <f>SUM(J27:J34)</f>
        <v>0</v>
      </c>
      <c r="K36" s="120"/>
    </row>
    <row r="37" spans="2:11" s="1" customFormat="1" ht="14.45" customHeight="1">
      <c r="B37" s="54"/>
      <c r="C37" s="55"/>
      <c r="D37" s="55"/>
      <c r="E37" s="55"/>
      <c r="F37" s="55"/>
      <c r="G37" s="55"/>
      <c r="H37" s="55"/>
      <c r="I37" s="121"/>
      <c r="J37" s="55"/>
      <c r="K37" s="56"/>
    </row>
    <row r="41" spans="2:11" s="1" customFormat="1" ht="6.95" customHeight="1">
      <c r="B41" s="57"/>
      <c r="C41" s="58"/>
      <c r="D41" s="58"/>
      <c r="E41" s="58"/>
      <c r="F41" s="58"/>
      <c r="G41" s="58"/>
      <c r="H41" s="58"/>
      <c r="I41" s="122"/>
      <c r="J41" s="58"/>
      <c r="K41" s="123"/>
    </row>
    <row r="42" spans="2:11" s="1" customFormat="1" ht="36.950000000000003" customHeight="1">
      <c r="B42" s="39"/>
      <c r="C42" s="28" t="s">
        <v>93</v>
      </c>
      <c r="D42" s="40"/>
      <c r="E42" s="40"/>
      <c r="F42" s="40"/>
      <c r="G42" s="40"/>
      <c r="H42" s="40"/>
      <c r="I42" s="100"/>
      <c r="J42" s="40"/>
      <c r="K42" s="43"/>
    </row>
    <row r="43" spans="2:11" s="1" customFormat="1" ht="6.95" customHeight="1">
      <c r="B43" s="39"/>
      <c r="C43" s="40"/>
      <c r="D43" s="40"/>
      <c r="E43" s="40"/>
      <c r="F43" s="40"/>
      <c r="G43" s="40"/>
      <c r="H43" s="40"/>
      <c r="I43" s="100"/>
      <c r="J43" s="40"/>
      <c r="K43" s="43"/>
    </row>
    <row r="44" spans="2:11" s="1" customFormat="1" ht="14.45" customHeight="1">
      <c r="B44" s="39"/>
      <c r="C44" s="35" t="s">
        <v>19</v>
      </c>
      <c r="D44" s="40"/>
      <c r="E44" s="40"/>
      <c r="F44" s="40"/>
      <c r="G44" s="40"/>
      <c r="H44" s="40"/>
      <c r="I44" s="100"/>
      <c r="J44" s="40"/>
      <c r="K44" s="43"/>
    </row>
    <row r="45" spans="2:11" s="1" customFormat="1" ht="16.5" customHeight="1">
      <c r="B45" s="39"/>
      <c r="C45" s="40"/>
      <c r="D45" s="40"/>
      <c r="E45" s="329" t="str">
        <f>E7</f>
        <v>Rekonstrukce chodníků a infrastruktury silnice III/29827 Malšova Lhota - Hradec Králové</v>
      </c>
      <c r="F45" s="330"/>
      <c r="G45" s="330"/>
      <c r="H45" s="330"/>
      <c r="I45" s="100"/>
      <c r="J45" s="40"/>
      <c r="K45" s="43"/>
    </row>
    <row r="46" spans="2:11" s="1" customFormat="1" ht="14.45" customHeight="1">
      <c r="B46" s="39"/>
      <c r="C46" s="35" t="s">
        <v>91</v>
      </c>
      <c r="D46" s="40"/>
      <c r="E46" s="40"/>
      <c r="F46" s="40"/>
      <c r="G46" s="40"/>
      <c r="H46" s="40"/>
      <c r="I46" s="100"/>
      <c r="J46" s="40"/>
      <c r="K46" s="43"/>
    </row>
    <row r="47" spans="2:11" s="1" customFormat="1" ht="17.25" customHeight="1">
      <c r="B47" s="39"/>
      <c r="C47" s="40"/>
      <c r="D47" s="40"/>
      <c r="E47" s="331" t="str">
        <f>E9</f>
        <v>C.3.-I. - Přeložka plynovodu a přípojky - I.Etapa</v>
      </c>
      <c r="F47" s="332"/>
      <c r="G47" s="332"/>
      <c r="H47" s="332"/>
      <c r="I47" s="100"/>
      <c r="J47" s="40"/>
      <c r="K47" s="43"/>
    </row>
    <row r="48" spans="2:11" s="1" customFormat="1" ht="6.95" customHeight="1">
      <c r="B48" s="39"/>
      <c r="C48" s="40"/>
      <c r="D48" s="40"/>
      <c r="E48" s="40"/>
      <c r="F48" s="40"/>
      <c r="G48" s="40"/>
      <c r="H48" s="40"/>
      <c r="I48" s="100"/>
      <c r="J48" s="40"/>
      <c r="K48" s="43"/>
    </row>
    <row r="49" spans="2:47" s="1" customFormat="1" ht="18" customHeight="1">
      <c r="B49" s="39"/>
      <c r="C49" s="35" t="s">
        <v>25</v>
      </c>
      <c r="D49" s="40"/>
      <c r="E49" s="40"/>
      <c r="F49" s="33" t="str">
        <f>F12</f>
        <v>Malšova Lhota - Hradec Králové</v>
      </c>
      <c r="G49" s="40"/>
      <c r="H49" s="40"/>
      <c r="I49" s="101" t="s">
        <v>27</v>
      </c>
      <c r="J49" s="102" t="str">
        <f>IF(J12="","",J12)</f>
        <v>10. 7. 2018</v>
      </c>
      <c r="K49" s="43"/>
    </row>
    <row r="50" spans="2:47" s="1" customFormat="1" ht="6.95" customHeight="1">
      <c r="B50" s="39"/>
      <c r="C50" s="40"/>
      <c r="D50" s="40"/>
      <c r="E50" s="40"/>
      <c r="F50" s="40"/>
      <c r="G50" s="40"/>
      <c r="H50" s="40"/>
      <c r="I50" s="100"/>
      <c r="J50" s="40"/>
      <c r="K50" s="43"/>
    </row>
    <row r="51" spans="2:47" s="1" customFormat="1">
      <c r="B51" s="39"/>
      <c r="C51" s="35" t="s">
        <v>31</v>
      </c>
      <c r="D51" s="40"/>
      <c r="E51" s="40"/>
      <c r="F51" s="33" t="str">
        <f>E15</f>
        <v>Statutární město Hradec Králové</v>
      </c>
      <c r="G51" s="40"/>
      <c r="H51" s="40"/>
      <c r="I51" s="101" t="s">
        <v>37</v>
      </c>
      <c r="J51" s="299" t="str">
        <f>E21</f>
        <v>Sanit Studio, s.r.o.</v>
      </c>
      <c r="K51" s="43"/>
    </row>
    <row r="52" spans="2:47" s="1" customFormat="1" ht="14.45" customHeight="1">
      <c r="B52" s="39"/>
      <c r="C52" s="35" t="s">
        <v>35</v>
      </c>
      <c r="D52" s="40"/>
      <c r="E52" s="40"/>
      <c r="F52" s="33" t="str">
        <f>IF(E18="","",E18)</f>
        <v/>
      </c>
      <c r="G52" s="40"/>
      <c r="H52" s="40"/>
      <c r="I52" s="100"/>
      <c r="J52" s="333"/>
      <c r="K52" s="43"/>
    </row>
    <row r="53" spans="2:47" s="1" customFormat="1" ht="10.35" customHeight="1">
      <c r="B53" s="39"/>
      <c r="C53" s="40"/>
      <c r="D53" s="40"/>
      <c r="E53" s="40"/>
      <c r="F53" s="40"/>
      <c r="G53" s="40"/>
      <c r="H53" s="40"/>
      <c r="I53" s="100"/>
      <c r="J53" s="40"/>
      <c r="K53" s="43"/>
    </row>
    <row r="54" spans="2:47" s="1" customFormat="1" ht="29.25" customHeight="1">
      <c r="B54" s="39"/>
      <c r="C54" s="124" t="s">
        <v>94</v>
      </c>
      <c r="D54" s="114"/>
      <c r="E54" s="114"/>
      <c r="F54" s="114"/>
      <c r="G54" s="114"/>
      <c r="H54" s="114"/>
      <c r="I54" s="125"/>
      <c r="J54" s="126" t="s">
        <v>95</v>
      </c>
      <c r="K54" s="127"/>
    </row>
    <row r="55" spans="2:47" s="1" customFormat="1" ht="10.35" customHeight="1">
      <c r="B55" s="39"/>
      <c r="C55" s="40"/>
      <c r="D55" s="40"/>
      <c r="E55" s="40"/>
      <c r="F55" s="40"/>
      <c r="G55" s="40"/>
      <c r="H55" s="40"/>
      <c r="I55" s="100"/>
      <c r="J55" s="40"/>
      <c r="K55" s="43"/>
    </row>
    <row r="56" spans="2:47" s="1" customFormat="1" ht="29.25" customHeight="1">
      <c r="B56" s="39"/>
      <c r="C56" s="128" t="s">
        <v>96</v>
      </c>
      <c r="D56" s="40"/>
      <c r="E56" s="40"/>
      <c r="F56" s="40"/>
      <c r="G56" s="40"/>
      <c r="H56" s="40"/>
      <c r="I56" s="100"/>
      <c r="J56" s="110">
        <f>J84</f>
        <v>0</v>
      </c>
      <c r="K56" s="43"/>
      <c r="AU56" s="22" t="s">
        <v>97</v>
      </c>
    </row>
    <row r="57" spans="2:47" s="7" customFormat="1" ht="24.95" customHeight="1">
      <c r="B57" s="129"/>
      <c r="C57" s="130"/>
      <c r="D57" s="131" t="s">
        <v>98</v>
      </c>
      <c r="E57" s="132"/>
      <c r="F57" s="132"/>
      <c r="G57" s="132"/>
      <c r="H57" s="132"/>
      <c r="I57" s="133"/>
      <c r="J57" s="134">
        <f>J85</f>
        <v>0</v>
      </c>
      <c r="K57" s="135"/>
    </row>
    <row r="58" spans="2:47" s="8" customFormat="1" ht="19.899999999999999" customHeight="1">
      <c r="B58" s="136"/>
      <c r="C58" s="137"/>
      <c r="D58" s="138" t="s">
        <v>99</v>
      </c>
      <c r="E58" s="139"/>
      <c r="F58" s="139"/>
      <c r="G58" s="139"/>
      <c r="H58" s="139"/>
      <c r="I58" s="140"/>
      <c r="J58" s="141">
        <f>J86</f>
        <v>0</v>
      </c>
      <c r="K58" s="142"/>
    </row>
    <row r="59" spans="2:47" s="8" customFormat="1" ht="14.85" customHeight="1">
      <c r="B59" s="136"/>
      <c r="C59" s="137"/>
      <c r="D59" s="138" t="s">
        <v>100</v>
      </c>
      <c r="E59" s="139"/>
      <c r="F59" s="139"/>
      <c r="G59" s="139"/>
      <c r="H59" s="139"/>
      <c r="I59" s="140"/>
      <c r="J59" s="141">
        <f>J165</f>
        <v>0</v>
      </c>
      <c r="K59" s="142"/>
    </row>
    <row r="60" spans="2:47" s="8" customFormat="1" ht="19.899999999999999" customHeight="1">
      <c r="B60" s="136"/>
      <c r="C60" s="137"/>
      <c r="D60" s="138" t="s">
        <v>101</v>
      </c>
      <c r="E60" s="139"/>
      <c r="F60" s="139"/>
      <c r="G60" s="139"/>
      <c r="H60" s="139"/>
      <c r="I60" s="140"/>
      <c r="J60" s="141">
        <f>J171</f>
        <v>0</v>
      </c>
      <c r="K60" s="142"/>
    </row>
    <row r="61" spans="2:47" s="8" customFormat="1" ht="19.899999999999999" customHeight="1">
      <c r="B61" s="136"/>
      <c r="C61" s="137"/>
      <c r="D61" s="138" t="s">
        <v>102</v>
      </c>
      <c r="E61" s="139"/>
      <c r="F61" s="139"/>
      <c r="G61" s="139"/>
      <c r="H61" s="139"/>
      <c r="I61" s="140"/>
      <c r="J61" s="141">
        <f>J177</f>
        <v>0</v>
      </c>
      <c r="K61" s="142"/>
    </row>
    <row r="62" spans="2:47" s="8" customFormat="1" ht="19.899999999999999" customHeight="1">
      <c r="B62" s="136"/>
      <c r="C62" s="137"/>
      <c r="D62" s="138" t="s">
        <v>103</v>
      </c>
      <c r="E62" s="139"/>
      <c r="F62" s="139"/>
      <c r="G62" s="139"/>
      <c r="H62" s="139"/>
      <c r="I62" s="140"/>
      <c r="J62" s="141">
        <f>J257</f>
        <v>0</v>
      </c>
      <c r="K62" s="142"/>
    </row>
    <row r="63" spans="2:47" s="7" customFormat="1" ht="24.95" customHeight="1">
      <c r="B63" s="129"/>
      <c r="C63" s="130"/>
      <c r="D63" s="131" t="s">
        <v>104</v>
      </c>
      <c r="E63" s="132"/>
      <c r="F63" s="132"/>
      <c r="G63" s="132"/>
      <c r="H63" s="132"/>
      <c r="I63" s="133"/>
      <c r="J63" s="134">
        <f>J264</f>
        <v>0</v>
      </c>
      <c r="K63" s="135"/>
    </row>
    <row r="64" spans="2:47" s="8" customFormat="1" ht="19.899999999999999" customHeight="1">
      <c r="B64" s="136"/>
      <c r="C64" s="137"/>
      <c r="D64" s="138" t="s">
        <v>105</v>
      </c>
      <c r="E64" s="139"/>
      <c r="F64" s="139"/>
      <c r="G64" s="139"/>
      <c r="H64" s="139"/>
      <c r="I64" s="140"/>
      <c r="J64" s="141">
        <f>J265</f>
        <v>0</v>
      </c>
      <c r="K64" s="142"/>
    </row>
    <row r="65" spans="2:12" s="1" customFormat="1" ht="21.75" customHeight="1">
      <c r="B65" s="39"/>
      <c r="C65" s="40"/>
      <c r="D65" s="40"/>
      <c r="E65" s="40"/>
      <c r="F65" s="40"/>
      <c r="G65" s="40"/>
      <c r="H65" s="40"/>
      <c r="I65" s="100"/>
      <c r="J65" s="40"/>
      <c r="K65" s="43"/>
    </row>
    <row r="66" spans="2:12" s="1" customFormat="1" ht="6.95" customHeight="1">
      <c r="B66" s="54"/>
      <c r="C66" s="55"/>
      <c r="D66" s="55"/>
      <c r="E66" s="55"/>
      <c r="F66" s="55"/>
      <c r="G66" s="55"/>
      <c r="H66" s="55"/>
      <c r="I66" s="121"/>
      <c r="J66" s="55"/>
      <c r="K66" s="56"/>
    </row>
    <row r="70" spans="2:12" s="1" customFormat="1" ht="6.95" customHeight="1">
      <c r="B70" s="57"/>
      <c r="C70" s="58"/>
      <c r="D70" s="58"/>
      <c r="E70" s="58"/>
      <c r="F70" s="58"/>
      <c r="G70" s="58"/>
      <c r="H70" s="58"/>
      <c r="I70" s="122"/>
      <c r="J70" s="58"/>
      <c r="K70" s="58"/>
      <c r="L70" s="39"/>
    </row>
    <row r="71" spans="2:12" s="1" customFormat="1" ht="36.950000000000003" customHeight="1">
      <c r="B71" s="39"/>
      <c r="C71" s="59" t="s">
        <v>106</v>
      </c>
      <c r="L71" s="39"/>
    </row>
    <row r="72" spans="2:12" s="1" customFormat="1" ht="6.95" customHeight="1">
      <c r="B72" s="39"/>
      <c r="L72" s="39"/>
    </row>
    <row r="73" spans="2:12" s="1" customFormat="1" ht="14.45" customHeight="1">
      <c r="B73" s="39"/>
      <c r="C73" s="61" t="s">
        <v>19</v>
      </c>
      <c r="L73" s="39"/>
    </row>
    <row r="74" spans="2:12" s="1" customFormat="1" ht="16.5" customHeight="1">
      <c r="B74" s="39"/>
      <c r="E74" s="334" t="str">
        <f>E7</f>
        <v>Rekonstrukce chodníků a infrastruktury silnice III/29827 Malšova Lhota - Hradec Králové</v>
      </c>
      <c r="F74" s="335"/>
      <c r="G74" s="335"/>
      <c r="H74" s="335"/>
      <c r="L74" s="39"/>
    </row>
    <row r="75" spans="2:12" s="1" customFormat="1" ht="14.45" customHeight="1">
      <c r="B75" s="39"/>
      <c r="C75" s="61" t="s">
        <v>91</v>
      </c>
      <c r="L75" s="39"/>
    </row>
    <row r="76" spans="2:12" s="1" customFormat="1" ht="17.25" customHeight="1">
      <c r="B76" s="39"/>
      <c r="E76" s="310" t="str">
        <f>E9</f>
        <v>C.3.-I. - Přeložka plynovodu a přípojky - I.Etapa</v>
      </c>
      <c r="F76" s="336"/>
      <c r="G76" s="336"/>
      <c r="H76" s="336"/>
      <c r="L76" s="39"/>
    </row>
    <row r="77" spans="2:12" s="1" customFormat="1" ht="6.95" customHeight="1">
      <c r="B77" s="39"/>
      <c r="L77" s="39"/>
    </row>
    <row r="78" spans="2:12" s="1" customFormat="1" ht="18" customHeight="1">
      <c r="B78" s="39"/>
      <c r="C78" s="61" t="s">
        <v>25</v>
      </c>
      <c r="F78" s="143" t="str">
        <f>F12</f>
        <v>Malšova Lhota - Hradec Králové</v>
      </c>
      <c r="I78" s="144" t="s">
        <v>27</v>
      </c>
      <c r="J78" s="65" t="str">
        <f>IF(J12="","",J12)</f>
        <v>10. 7. 2018</v>
      </c>
      <c r="L78" s="39"/>
    </row>
    <row r="79" spans="2:12" s="1" customFormat="1" ht="6.95" customHeight="1">
      <c r="B79" s="39"/>
      <c r="L79" s="39"/>
    </row>
    <row r="80" spans="2:12" s="1" customFormat="1">
      <c r="B80" s="39"/>
      <c r="C80" s="61" t="s">
        <v>31</v>
      </c>
      <c r="F80" s="143" t="str">
        <f>E15</f>
        <v>Statutární město Hradec Králové</v>
      </c>
      <c r="I80" s="144" t="s">
        <v>37</v>
      </c>
      <c r="J80" s="143" t="str">
        <f>E21</f>
        <v>Sanit Studio, s.r.o.</v>
      </c>
      <c r="L80" s="39"/>
    </row>
    <row r="81" spans="2:65" s="1" customFormat="1" ht="14.45" customHeight="1">
      <c r="B81" s="39"/>
      <c r="C81" s="61" t="s">
        <v>35</v>
      </c>
      <c r="F81" s="143" t="str">
        <f>IF(E18="","",E18)</f>
        <v/>
      </c>
      <c r="L81" s="39"/>
    </row>
    <row r="82" spans="2:65" s="1" customFormat="1" ht="10.35" customHeight="1">
      <c r="B82" s="39"/>
      <c r="L82" s="39"/>
    </row>
    <row r="83" spans="2:65" s="9" customFormat="1" ht="29.25" customHeight="1">
      <c r="B83" s="145"/>
      <c r="C83" s="146" t="s">
        <v>107</v>
      </c>
      <c r="D83" s="147" t="s">
        <v>60</v>
      </c>
      <c r="E83" s="147" t="s">
        <v>56</v>
      </c>
      <c r="F83" s="147" t="s">
        <v>108</v>
      </c>
      <c r="G83" s="147" t="s">
        <v>109</v>
      </c>
      <c r="H83" s="147" t="s">
        <v>110</v>
      </c>
      <c r="I83" s="148" t="s">
        <v>111</v>
      </c>
      <c r="J83" s="147" t="s">
        <v>95</v>
      </c>
      <c r="K83" s="149" t="s">
        <v>112</v>
      </c>
      <c r="L83" s="145"/>
      <c r="M83" s="71" t="s">
        <v>113</v>
      </c>
      <c r="N83" s="72" t="s">
        <v>45</v>
      </c>
      <c r="O83" s="72" t="s">
        <v>114</v>
      </c>
      <c r="P83" s="72" t="s">
        <v>115</v>
      </c>
      <c r="Q83" s="72" t="s">
        <v>116</v>
      </c>
      <c r="R83" s="72" t="s">
        <v>117</v>
      </c>
      <c r="S83" s="72" t="s">
        <v>118</v>
      </c>
      <c r="T83" s="73" t="s">
        <v>119</v>
      </c>
    </row>
    <row r="84" spans="2:65" s="1" customFormat="1" ht="29.25" customHeight="1">
      <c r="B84" s="39"/>
      <c r="C84" s="75" t="s">
        <v>96</v>
      </c>
      <c r="J84" s="150">
        <f>BK84</f>
        <v>0</v>
      </c>
      <c r="L84" s="39"/>
      <c r="M84" s="74"/>
      <c r="N84" s="66"/>
      <c r="O84" s="66"/>
      <c r="P84" s="151">
        <f>P85+P264</f>
        <v>0</v>
      </c>
      <c r="Q84" s="66"/>
      <c r="R84" s="151">
        <f>R85+R264</f>
        <v>27.430570100000001</v>
      </c>
      <c r="S84" s="66"/>
      <c r="T84" s="152">
        <f>T85+T264</f>
        <v>3.14E-3</v>
      </c>
      <c r="AT84" s="22" t="s">
        <v>74</v>
      </c>
      <c r="AU84" s="22" t="s">
        <v>97</v>
      </c>
      <c r="BK84" s="153">
        <f>BK85+BK264</f>
        <v>0</v>
      </c>
    </row>
    <row r="85" spans="2:65" s="10" customFormat="1" ht="37.35" customHeight="1">
      <c r="B85" s="154"/>
      <c r="D85" s="155" t="s">
        <v>74</v>
      </c>
      <c r="E85" s="156" t="s">
        <v>120</v>
      </c>
      <c r="F85" s="156" t="s">
        <v>121</v>
      </c>
      <c r="I85" s="157"/>
      <c r="J85" s="158">
        <f>BK85</f>
        <v>0</v>
      </c>
      <c r="L85" s="154"/>
      <c r="M85" s="159"/>
      <c r="N85" s="160"/>
      <c r="O85" s="160"/>
      <c r="P85" s="161">
        <f>P86+P171+P177+P257</f>
        <v>0</v>
      </c>
      <c r="Q85" s="160"/>
      <c r="R85" s="161">
        <f>R86+R171+R177+R257</f>
        <v>27.430570100000001</v>
      </c>
      <c r="S85" s="160"/>
      <c r="T85" s="162">
        <f>T86+T171+T177+T257</f>
        <v>3.14E-3</v>
      </c>
      <c r="AR85" s="155" t="s">
        <v>24</v>
      </c>
      <c r="AT85" s="163" t="s">
        <v>74</v>
      </c>
      <c r="AU85" s="163" t="s">
        <v>75</v>
      </c>
      <c r="AY85" s="155" t="s">
        <v>122</v>
      </c>
      <c r="BK85" s="164">
        <f>BK86+BK171+BK177+BK257</f>
        <v>0</v>
      </c>
    </row>
    <row r="86" spans="2:65" s="10" customFormat="1" ht="19.899999999999999" customHeight="1">
      <c r="B86" s="154"/>
      <c r="D86" s="155" t="s">
        <v>74</v>
      </c>
      <c r="E86" s="165" t="s">
        <v>24</v>
      </c>
      <c r="F86" s="165" t="s">
        <v>123</v>
      </c>
      <c r="I86" s="157"/>
      <c r="J86" s="166">
        <f>BK86</f>
        <v>0</v>
      </c>
      <c r="L86" s="154"/>
      <c r="M86" s="159"/>
      <c r="N86" s="160"/>
      <c r="O86" s="160"/>
      <c r="P86" s="161">
        <f>P87+SUM(P88:P165)</f>
        <v>0</v>
      </c>
      <c r="Q86" s="160"/>
      <c r="R86" s="161">
        <f>R87+SUM(R88:R165)</f>
        <v>22.595032</v>
      </c>
      <c r="S86" s="160"/>
      <c r="T86" s="162">
        <f>T87+SUM(T88:T165)</f>
        <v>0</v>
      </c>
      <c r="AR86" s="155" t="s">
        <v>24</v>
      </c>
      <c r="AT86" s="163" t="s">
        <v>74</v>
      </c>
      <c r="AU86" s="163" t="s">
        <v>24</v>
      </c>
      <c r="AY86" s="155" t="s">
        <v>122</v>
      </c>
      <c r="BK86" s="164">
        <f>BK87+SUM(BK88:BK165)</f>
        <v>0</v>
      </c>
    </row>
    <row r="87" spans="2:65" s="1" customFormat="1" ht="16.5" customHeight="1">
      <c r="B87" s="167"/>
      <c r="C87" s="168" t="s">
        <v>24</v>
      </c>
      <c r="D87" s="168" t="s">
        <v>124</v>
      </c>
      <c r="E87" s="169" t="s">
        <v>125</v>
      </c>
      <c r="F87" s="170" t="s">
        <v>126</v>
      </c>
      <c r="G87" s="171" t="s">
        <v>127</v>
      </c>
      <c r="H87" s="172">
        <v>26</v>
      </c>
      <c r="I87" s="173"/>
      <c r="J87" s="174">
        <f>ROUND(I87*H87,2)</f>
        <v>0</v>
      </c>
      <c r="K87" s="170" t="s">
        <v>128</v>
      </c>
      <c r="L87" s="39"/>
      <c r="M87" s="175" t="s">
        <v>5</v>
      </c>
      <c r="N87" s="176" t="s">
        <v>46</v>
      </c>
      <c r="O87" s="40"/>
      <c r="P87" s="177">
        <f>O87*H87</f>
        <v>0</v>
      </c>
      <c r="Q87" s="177">
        <v>8.6800000000000002E-3</v>
      </c>
      <c r="R87" s="177">
        <f>Q87*H87</f>
        <v>0.22567999999999999</v>
      </c>
      <c r="S87" s="177">
        <v>0</v>
      </c>
      <c r="T87" s="178">
        <f>S87*H87</f>
        <v>0</v>
      </c>
      <c r="AR87" s="22" t="s">
        <v>129</v>
      </c>
      <c r="AT87" s="22" t="s">
        <v>124</v>
      </c>
      <c r="AU87" s="22" t="s">
        <v>84</v>
      </c>
      <c r="AY87" s="22" t="s">
        <v>122</v>
      </c>
      <c r="BE87" s="179">
        <f>IF(N87="základní",J87,0)</f>
        <v>0</v>
      </c>
      <c r="BF87" s="179">
        <f>IF(N87="snížená",J87,0)</f>
        <v>0</v>
      </c>
      <c r="BG87" s="179">
        <f>IF(N87="zákl. přenesená",J87,0)</f>
        <v>0</v>
      </c>
      <c r="BH87" s="179">
        <f>IF(N87="sníž. přenesená",J87,0)</f>
        <v>0</v>
      </c>
      <c r="BI87" s="179">
        <f>IF(N87="nulová",J87,0)</f>
        <v>0</v>
      </c>
      <c r="BJ87" s="22" t="s">
        <v>24</v>
      </c>
      <c r="BK87" s="179">
        <f>ROUND(I87*H87,2)</f>
        <v>0</v>
      </c>
      <c r="BL87" s="22" t="s">
        <v>129</v>
      </c>
      <c r="BM87" s="22" t="s">
        <v>130</v>
      </c>
    </row>
    <row r="88" spans="2:65" s="1" customFormat="1" ht="54">
      <c r="B88" s="39"/>
      <c r="D88" s="180" t="s">
        <v>131</v>
      </c>
      <c r="F88" s="181" t="s">
        <v>132</v>
      </c>
      <c r="I88" s="182"/>
      <c r="L88" s="39"/>
      <c r="M88" s="183"/>
      <c r="N88" s="40"/>
      <c r="O88" s="40"/>
      <c r="P88" s="40"/>
      <c r="Q88" s="40"/>
      <c r="R88" s="40"/>
      <c r="S88" s="40"/>
      <c r="T88" s="68"/>
      <c r="AT88" s="22" t="s">
        <v>131</v>
      </c>
      <c r="AU88" s="22" t="s">
        <v>84</v>
      </c>
    </row>
    <row r="89" spans="2:65" s="1" customFormat="1" ht="81">
      <c r="B89" s="39"/>
      <c r="D89" s="180" t="s">
        <v>133</v>
      </c>
      <c r="F89" s="184" t="s">
        <v>134</v>
      </c>
      <c r="I89" s="182"/>
      <c r="L89" s="39"/>
      <c r="M89" s="183"/>
      <c r="N89" s="40"/>
      <c r="O89" s="40"/>
      <c r="P89" s="40"/>
      <c r="Q89" s="40"/>
      <c r="R89" s="40"/>
      <c r="S89" s="40"/>
      <c r="T89" s="68"/>
      <c r="AT89" s="22" t="s">
        <v>133</v>
      </c>
      <c r="AU89" s="22" t="s">
        <v>84</v>
      </c>
    </row>
    <row r="90" spans="2:65" s="11" customFormat="1" ht="13.5">
      <c r="B90" s="185"/>
      <c r="D90" s="180" t="s">
        <v>135</v>
      </c>
      <c r="E90" s="186" t="s">
        <v>5</v>
      </c>
      <c r="F90" s="187" t="s">
        <v>136</v>
      </c>
      <c r="H90" s="188">
        <v>26</v>
      </c>
      <c r="I90" s="189"/>
      <c r="L90" s="185"/>
      <c r="M90" s="190"/>
      <c r="N90" s="191"/>
      <c r="O90" s="191"/>
      <c r="P90" s="191"/>
      <c r="Q90" s="191"/>
      <c r="R90" s="191"/>
      <c r="S90" s="191"/>
      <c r="T90" s="192"/>
      <c r="AT90" s="186" t="s">
        <v>135</v>
      </c>
      <c r="AU90" s="186" t="s">
        <v>84</v>
      </c>
      <c r="AV90" s="11" t="s">
        <v>84</v>
      </c>
      <c r="AW90" s="11" t="s">
        <v>39</v>
      </c>
      <c r="AX90" s="11" t="s">
        <v>75</v>
      </c>
      <c r="AY90" s="186" t="s">
        <v>122</v>
      </c>
    </row>
    <row r="91" spans="2:65" s="12" customFormat="1" ht="13.5">
      <c r="B91" s="193"/>
      <c r="D91" s="180" t="s">
        <v>135</v>
      </c>
      <c r="E91" s="194" t="s">
        <v>5</v>
      </c>
      <c r="F91" s="195" t="s">
        <v>137</v>
      </c>
      <c r="H91" s="196">
        <v>26</v>
      </c>
      <c r="I91" s="197"/>
      <c r="L91" s="193"/>
      <c r="M91" s="198"/>
      <c r="N91" s="199"/>
      <c r="O91" s="199"/>
      <c r="P91" s="199"/>
      <c r="Q91" s="199"/>
      <c r="R91" s="199"/>
      <c r="S91" s="199"/>
      <c r="T91" s="200"/>
      <c r="AT91" s="194" t="s">
        <v>135</v>
      </c>
      <c r="AU91" s="194" t="s">
        <v>84</v>
      </c>
      <c r="AV91" s="12" t="s">
        <v>129</v>
      </c>
      <c r="AW91" s="12" t="s">
        <v>39</v>
      </c>
      <c r="AX91" s="12" t="s">
        <v>24</v>
      </c>
      <c r="AY91" s="194" t="s">
        <v>122</v>
      </c>
    </row>
    <row r="92" spans="2:65" s="1" customFormat="1" ht="16.5" customHeight="1">
      <c r="B92" s="167"/>
      <c r="C92" s="168" t="s">
        <v>84</v>
      </c>
      <c r="D92" s="168" t="s">
        <v>124</v>
      </c>
      <c r="E92" s="169" t="s">
        <v>138</v>
      </c>
      <c r="F92" s="170" t="s">
        <v>139</v>
      </c>
      <c r="G92" s="171" t="s">
        <v>127</v>
      </c>
      <c r="H92" s="172">
        <v>3</v>
      </c>
      <c r="I92" s="173"/>
      <c r="J92" s="174">
        <f>ROUND(I92*H92,2)</f>
        <v>0</v>
      </c>
      <c r="K92" s="170" t="s">
        <v>128</v>
      </c>
      <c r="L92" s="39"/>
      <c r="M92" s="175" t="s">
        <v>5</v>
      </c>
      <c r="N92" s="176" t="s">
        <v>46</v>
      </c>
      <c r="O92" s="40"/>
      <c r="P92" s="177">
        <f>O92*H92</f>
        <v>0</v>
      </c>
      <c r="Q92" s="177">
        <v>1.068E-2</v>
      </c>
      <c r="R92" s="177">
        <f>Q92*H92</f>
        <v>3.2039999999999999E-2</v>
      </c>
      <c r="S92" s="177">
        <v>0</v>
      </c>
      <c r="T92" s="178">
        <f>S92*H92</f>
        <v>0</v>
      </c>
      <c r="AR92" s="22" t="s">
        <v>129</v>
      </c>
      <c r="AT92" s="22" t="s">
        <v>124</v>
      </c>
      <c r="AU92" s="22" t="s">
        <v>84</v>
      </c>
      <c r="AY92" s="22" t="s">
        <v>122</v>
      </c>
      <c r="BE92" s="179">
        <f>IF(N92="základní",J92,0)</f>
        <v>0</v>
      </c>
      <c r="BF92" s="179">
        <f>IF(N92="snížená",J92,0)</f>
        <v>0</v>
      </c>
      <c r="BG92" s="179">
        <f>IF(N92="zákl. přenesená",J92,0)</f>
        <v>0</v>
      </c>
      <c r="BH92" s="179">
        <f>IF(N92="sníž. přenesená",J92,0)</f>
        <v>0</v>
      </c>
      <c r="BI92" s="179">
        <f>IF(N92="nulová",J92,0)</f>
        <v>0</v>
      </c>
      <c r="BJ92" s="22" t="s">
        <v>24</v>
      </c>
      <c r="BK92" s="179">
        <f>ROUND(I92*H92,2)</f>
        <v>0</v>
      </c>
      <c r="BL92" s="22" t="s">
        <v>129</v>
      </c>
      <c r="BM92" s="22" t="s">
        <v>140</v>
      </c>
    </row>
    <row r="93" spans="2:65" s="1" customFormat="1" ht="54">
      <c r="B93" s="39"/>
      <c r="D93" s="180" t="s">
        <v>131</v>
      </c>
      <c r="F93" s="181" t="s">
        <v>141</v>
      </c>
      <c r="I93" s="182"/>
      <c r="L93" s="39"/>
      <c r="M93" s="183"/>
      <c r="N93" s="40"/>
      <c r="O93" s="40"/>
      <c r="P93" s="40"/>
      <c r="Q93" s="40"/>
      <c r="R93" s="40"/>
      <c r="S93" s="40"/>
      <c r="T93" s="68"/>
      <c r="AT93" s="22" t="s">
        <v>131</v>
      </c>
      <c r="AU93" s="22" t="s">
        <v>84</v>
      </c>
    </row>
    <row r="94" spans="2:65" s="1" customFormat="1" ht="81">
      <c r="B94" s="39"/>
      <c r="D94" s="180" t="s">
        <v>133</v>
      </c>
      <c r="F94" s="184" t="s">
        <v>134</v>
      </c>
      <c r="I94" s="182"/>
      <c r="L94" s="39"/>
      <c r="M94" s="183"/>
      <c r="N94" s="40"/>
      <c r="O94" s="40"/>
      <c r="P94" s="40"/>
      <c r="Q94" s="40"/>
      <c r="R94" s="40"/>
      <c r="S94" s="40"/>
      <c r="T94" s="68"/>
      <c r="AT94" s="22" t="s">
        <v>133</v>
      </c>
      <c r="AU94" s="22" t="s">
        <v>84</v>
      </c>
    </row>
    <row r="95" spans="2:65" s="11" customFormat="1" ht="13.5">
      <c r="B95" s="185"/>
      <c r="D95" s="180" t="s">
        <v>135</v>
      </c>
      <c r="E95" s="186" t="s">
        <v>5</v>
      </c>
      <c r="F95" s="187" t="s">
        <v>142</v>
      </c>
      <c r="H95" s="188">
        <v>3</v>
      </c>
      <c r="I95" s="189"/>
      <c r="L95" s="185"/>
      <c r="M95" s="190"/>
      <c r="N95" s="191"/>
      <c r="O95" s="191"/>
      <c r="P95" s="191"/>
      <c r="Q95" s="191"/>
      <c r="R95" s="191"/>
      <c r="S95" s="191"/>
      <c r="T95" s="192"/>
      <c r="AT95" s="186" t="s">
        <v>135</v>
      </c>
      <c r="AU95" s="186" t="s">
        <v>84</v>
      </c>
      <c r="AV95" s="11" t="s">
        <v>84</v>
      </c>
      <c r="AW95" s="11" t="s">
        <v>39</v>
      </c>
      <c r="AX95" s="11" t="s">
        <v>75</v>
      </c>
      <c r="AY95" s="186" t="s">
        <v>122</v>
      </c>
    </row>
    <row r="96" spans="2:65" s="12" customFormat="1" ht="13.5">
      <c r="B96" s="193"/>
      <c r="D96" s="180" t="s">
        <v>135</v>
      </c>
      <c r="E96" s="194" t="s">
        <v>5</v>
      </c>
      <c r="F96" s="195" t="s">
        <v>137</v>
      </c>
      <c r="H96" s="196">
        <v>3</v>
      </c>
      <c r="I96" s="197"/>
      <c r="L96" s="193"/>
      <c r="M96" s="198"/>
      <c r="N96" s="199"/>
      <c r="O96" s="199"/>
      <c r="P96" s="199"/>
      <c r="Q96" s="199"/>
      <c r="R96" s="199"/>
      <c r="S96" s="199"/>
      <c r="T96" s="200"/>
      <c r="AT96" s="194" t="s">
        <v>135</v>
      </c>
      <c r="AU96" s="194" t="s">
        <v>84</v>
      </c>
      <c r="AV96" s="12" t="s">
        <v>129</v>
      </c>
      <c r="AW96" s="12" t="s">
        <v>39</v>
      </c>
      <c r="AX96" s="12" t="s">
        <v>24</v>
      </c>
      <c r="AY96" s="194" t="s">
        <v>122</v>
      </c>
    </row>
    <row r="97" spans="2:65" s="1" customFormat="1" ht="16.5" customHeight="1">
      <c r="B97" s="167"/>
      <c r="C97" s="168" t="s">
        <v>143</v>
      </c>
      <c r="D97" s="168" t="s">
        <v>124</v>
      </c>
      <c r="E97" s="169" t="s">
        <v>144</v>
      </c>
      <c r="F97" s="170" t="s">
        <v>145</v>
      </c>
      <c r="G97" s="171" t="s">
        <v>127</v>
      </c>
      <c r="H97" s="172">
        <v>22</v>
      </c>
      <c r="I97" s="173"/>
      <c r="J97" s="174">
        <f>ROUND(I97*H97,2)</f>
        <v>0</v>
      </c>
      <c r="K97" s="170" t="s">
        <v>128</v>
      </c>
      <c r="L97" s="39"/>
      <c r="M97" s="175" t="s">
        <v>5</v>
      </c>
      <c r="N97" s="176" t="s">
        <v>46</v>
      </c>
      <c r="O97" s="40"/>
      <c r="P97" s="177">
        <f>O97*H97</f>
        <v>0</v>
      </c>
      <c r="Q97" s="177">
        <v>3.6900000000000002E-2</v>
      </c>
      <c r="R97" s="177">
        <f>Q97*H97</f>
        <v>0.81180000000000008</v>
      </c>
      <c r="S97" s="177">
        <v>0</v>
      </c>
      <c r="T97" s="178">
        <f>S97*H97</f>
        <v>0</v>
      </c>
      <c r="AR97" s="22" t="s">
        <v>129</v>
      </c>
      <c r="AT97" s="22" t="s">
        <v>124</v>
      </c>
      <c r="AU97" s="22" t="s">
        <v>84</v>
      </c>
      <c r="AY97" s="22" t="s">
        <v>122</v>
      </c>
      <c r="BE97" s="179">
        <f>IF(N97="základní",J97,0)</f>
        <v>0</v>
      </c>
      <c r="BF97" s="179">
        <f>IF(N97="snížená",J97,0)</f>
        <v>0</v>
      </c>
      <c r="BG97" s="179">
        <f>IF(N97="zákl. přenesená",J97,0)</f>
        <v>0</v>
      </c>
      <c r="BH97" s="179">
        <f>IF(N97="sníž. přenesená",J97,0)</f>
        <v>0</v>
      </c>
      <c r="BI97" s="179">
        <f>IF(N97="nulová",J97,0)</f>
        <v>0</v>
      </c>
      <c r="BJ97" s="22" t="s">
        <v>24</v>
      </c>
      <c r="BK97" s="179">
        <f>ROUND(I97*H97,2)</f>
        <v>0</v>
      </c>
      <c r="BL97" s="22" t="s">
        <v>129</v>
      </c>
      <c r="BM97" s="22" t="s">
        <v>146</v>
      </c>
    </row>
    <row r="98" spans="2:65" s="1" customFormat="1" ht="54">
      <c r="B98" s="39"/>
      <c r="D98" s="180" t="s">
        <v>131</v>
      </c>
      <c r="F98" s="181" t="s">
        <v>147</v>
      </c>
      <c r="I98" s="182"/>
      <c r="L98" s="39"/>
      <c r="M98" s="183"/>
      <c r="N98" s="40"/>
      <c r="O98" s="40"/>
      <c r="P98" s="40"/>
      <c r="Q98" s="40"/>
      <c r="R98" s="40"/>
      <c r="S98" s="40"/>
      <c r="T98" s="68"/>
      <c r="AT98" s="22" t="s">
        <v>131</v>
      </c>
      <c r="AU98" s="22" t="s">
        <v>84</v>
      </c>
    </row>
    <row r="99" spans="2:65" s="1" customFormat="1" ht="81">
      <c r="B99" s="39"/>
      <c r="D99" s="180" t="s">
        <v>133</v>
      </c>
      <c r="F99" s="184" t="s">
        <v>134</v>
      </c>
      <c r="I99" s="182"/>
      <c r="L99" s="39"/>
      <c r="M99" s="183"/>
      <c r="N99" s="40"/>
      <c r="O99" s="40"/>
      <c r="P99" s="40"/>
      <c r="Q99" s="40"/>
      <c r="R99" s="40"/>
      <c r="S99" s="40"/>
      <c r="T99" s="68"/>
      <c r="AT99" s="22" t="s">
        <v>133</v>
      </c>
      <c r="AU99" s="22" t="s">
        <v>84</v>
      </c>
    </row>
    <row r="100" spans="2:65" s="11" customFormat="1" ht="13.5">
      <c r="B100" s="185"/>
      <c r="D100" s="180" t="s">
        <v>135</v>
      </c>
      <c r="E100" s="186" t="s">
        <v>5</v>
      </c>
      <c r="F100" s="187" t="s">
        <v>148</v>
      </c>
      <c r="H100" s="188">
        <v>22</v>
      </c>
      <c r="I100" s="189"/>
      <c r="L100" s="185"/>
      <c r="M100" s="190"/>
      <c r="N100" s="191"/>
      <c r="O100" s="191"/>
      <c r="P100" s="191"/>
      <c r="Q100" s="191"/>
      <c r="R100" s="191"/>
      <c r="S100" s="191"/>
      <c r="T100" s="192"/>
      <c r="AT100" s="186" t="s">
        <v>135</v>
      </c>
      <c r="AU100" s="186" t="s">
        <v>84</v>
      </c>
      <c r="AV100" s="11" t="s">
        <v>84</v>
      </c>
      <c r="AW100" s="11" t="s">
        <v>39</v>
      </c>
      <c r="AX100" s="11" t="s">
        <v>75</v>
      </c>
      <c r="AY100" s="186" t="s">
        <v>122</v>
      </c>
    </row>
    <row r="101" spans="2:65" s="12" customFormat="1" ht="13.5">
      <c r="B101" s="193"/>
      <c r="D101" s="180" t="s">
        <v>135</v>
      </c>
      <c r="E101" s="194" t="s">
        <v>5</v>
      </c>
      <c r="F101" s="195" t="s">
        <v>137</v>
      </c>
      <c r="H101" s="196">
        <v>22</v>
      </c>
      <c r="I101" s="197"/>
      <c r="L101" s="193"/>
      <c r="M101" s="198"/>
      <c r="N101" s="199"/>
      <c r="O101" s="199"/>
      <c r="P101" s="199"/>
      <c r="Q101" s="199"/>
      <c r="R101" s="199"/>
      <c r="S101" s="199"/>
      <c r="T101" s="200"/>
      <c r="AT101" s="194" t="s">
        <v>135</v>
      </c>
      <c r="AU101" s="194" t="s">
        <v>84</v>
      </c>
      <c r="AV101" s="12" t="s">
        <v>129</v>
      </c>
      <c r="AW101" s="12" t="s">
        <v>39</v>
      </c>
      <c r="AX101" s="12" t="s">
        <v>24</v>
      </c>
      <c r="AY101" s="194" t="s">
        <v>122</v>
      </c>
    </row>
    <row r="102" spans="2:65" s="1" customFormat="1" ht="16.5" customHeight="1">
      <c r="B102" s="167"/>
      <c r="C102" s="168" t="s">
        <v>129</v>
      </c>
      <c r="D102" s="168" t="s">
        <v>124</v>
      </c>
      <c r="E102" s="169" t="s">
        <v>149</v>
      </c>
      <c r="F102" s="170" t="s">
        <v>150</v>
      </c>
      <c r="G102" s="171" t="s">
        <v>151</v>
      </c>
      <c r="H102" s="172">
        <v>42.24</v>
      </c>
      <c r="I102" s="173"/>
      <c r="J102" s="174">
        <f>ROUND(I102*H102,2)</f>
        <v>0</v>
      </c>
      <c r="K102" s="170" t="s">
        <v>128</v>
      </c>
      <c r="L102" s="39"/>
      <c r="M102" s="175" t="s">
        <v>5</v>
      </c>
      <c r="N102" s="176" t="s">
        <v>46</v>
      </c>
      <c r="O102" s="40"/>
      <c r="P102" s="177">
        <f>O102*H102</f>
        <v>0</v>
      </c>
      <c r="Q102" s="177">
        <v>0</v>
      </c>
      <c r="R102" s="177">
        <f>Q102*H102</f>
        <v>0</v>
      </c>
      <c r="S102" s="177">
        <v>0</v>
      </c>
      <c r="T102" s="178">
        <f>S102*H102</f>
        <v>0</v>
      </c>
      <c r="AR102" s="22" t="s">
        <v>129</v>
      </c>
      <c r="AT102" s="22" t="s">
        <v>124</v>
      </c>
      <c r="AU102" s="22" t="s">
        <v>84</v>
      </c>
      <c r="AY102" s="22" t="s">
        <v>122</v>
      </c>
      <c r="BE102" s="179">
        <f>IF(N102="základní",J102,0)</f>
        <v>0</v>
      </c>
      <c r="BF102" s="179">
        <f>IF(N102="snížená",J102,0)</f>
        <v>0</v>
      </c>
      <c r="BG102" s="179">
        <f>IF(N102="zákl. přenesená",J102,0)</f>
        <v>0</v>
      </c>
      <c r="BH102" s="179">
        <f>IF(N102="sníž. přenesená",J102,0)</f>
        <v>0</v>
      </c>
      <c r="BI102" s="179">
        <f>IF(N102="nulová",J102,0)</f>
        <v>0</v>
      </c>
      <c r="BJ102" s="22" t="s">
        <v>24</v>
      </c>
      <c r="BK102" s="179">
        <f>ROUND(I102*H102,2)</f>
        <v>0</v>
      </c>
      <c r="BL102" s="22" t="s">
        <v>129</v>
      </c>
      <c r="BM102" s="22" t="s">
        <v>152</v>
      </c>
    </row>
    <row r="103" spans="2:65" s="1" customFormat="1" ht="27">
      <c r="B103" s="39"/>
      <c r="D103" s="180" t="s">
        <v>131</v>
      </c>
      <c r="F103" s="181" t="s">
        <v>153</v>
      </c>
      <c r="I103" s="182"/>
      <c r="L103" s="39"/>
      <c r="M103" s="183"/>
      <c r="N103" s="40"/>
      <c r="O103" s="40"/>
      <c r="P103" s="40"/>
      <c r="Q103" s="40"/>
      <c r="R103" s="40"/>
      <c r="S103" s="40"/>
      <c r="T103" s="68"/>
      <c r="AT103" s="22" t="s">
        <v>131</v>
      </c>
      <c r="AU103" s="22" t="s">
        <v>84</v>
      </c>
    </row>
    <row r="104" spans="2:65" s="1" customFormat="1" ht="202.5">
      <c r="B104" s="39"/>
      <c r="D104" s="180" t="s">
        <v>133</v>
      </c>
      <c r="F104" s="184" t="s">
        <v>154</v>
      </c>
      <c r="I104" s="182"/>
      <c r="L104" s="39"/>
      <c r="M104" s="183"/>
      <c r="N104" s="40"/>
      <c r="O104" s="40"/>
      <c r="P104" s="40"/>
      <c r="Q104" s="40"/>
      <c r="R104" s="40"/>
      <c r="S104" s="40"/>
      <c r="T104" s="68"/>
      <c r="AT104" s="22" t="s">
        <v>133</v>
      </c>
      <c r="AU104" s="22" t="s">
        <v>84</v>
      </c>
    </row>
    <row r="105" spans="2:65" s="11" customFormat="1" ht="13.5">
      <c r="B105" s="185"/>
      <c r="D105" s="180" t="s">
        <v>135</v>
      </c>
      <c r="E105" s="186" t="s">
        <v>5</v>
      </c>
      <c r="F105" s="187" t="s">
        <v>155</v>
      </c>
      <c r="H105" s="188">
        <v>42.24</v>
      </c>
      <c r="I105" s="189"/>
      <c r="L105" s="185"/>
      <c r="M105" s="190"/>
      <c r="N105" s="191"/>
      <c r="O105" s="191"/>
      <c r="P105" s="191"/>
      <c r="Q105" s="191"/>
      <c r="R105" s="191"/>
      <c r="S105" s="191"/>
      <c r="T105" s="192"/>
      <c r="AT105" s="186" t="s">
        <v>135</v>
      </c>
      <c r="AU105" s="186" t="s">
        <v>84</v>
      </c>
      <c r="AV105" s="11" t="s">
        <v>84</v>
      </c>
      <c r="AW105" s="11" t="s">
        <v>39</v>
      </c>
      <c r="AX105" s="11" t="s">
        <v>75</v>
      </c>
      <c r="AY105" s="186" t="s">
        <v>122</v>
      </c>
    </row>
    <row r="106" spans="2:65" s="12" customFormat="1" ht="13.5">
      <c r="B106" s="193"/>
      <c r="D106" s="180" t="s">
        <v>135</v>
      </c>
      <c r="E106" s="194" t="s">
        <v>5</v>
      </c>
      <c r="F106" s="195" t="s">
        <v>137</v>
      </c>
      <c r="H106" s="196">
        <v>42.24</v>
      </c>
      <c r="I106" s="197"/>
      <c r="L106" s="193"/>
      <c r="M106" s="198"/>
      <c r="N106" s="199"/>
      <c r="O106" s="199"/>
      <c r="P106" s="199"/>
      <c r="Q106" s="199"/>
      <c r="R106" s="199"/>
      <c r="S106" s="199"/>
      <c r="T106" s="200"/>
      <c r="AT106" s="194" t="s">
        <v>135</v>
      </c>
      <c r="AU106" s="194" t="s">
        <v>84</v>
      </c>
      <c r="AV106" s="12" t="s">
        <v>129</v>
      </c>
      <c r="AW106" s="12" t="s">
        <v>39</v>
      </c>
      <c r="AX106" s="12" t="s">
        <v>24</v>
      </c>
      <c r="AY106" s="194" t="s">
        <v>122</v>
      </c>
    </row>
    <row r="107" spans="2:65" s="1" customFormat="1" ht="16.5" customHeight="1">
      <c r="B107" s="167"/>
      <c r="C107" s="168" t="s">
        <v>156</v>
      </c>
      <c r="D107" s="168" t="s">
        <v>124</v>
      </c>
      <c r="E107" s="169" t="s">
        <v>157</v>
      </c>
      <c r="F107" s="170" t="s">
        <v>158</v>
      </c>
      <c r="G107" s="171" t="s">
        <v>151</v>
      </c>
      <c r="H107" s="172">
        <v>21.12</v>
      </c>
      <c r="I107" s="173"/>
      <c r="J107" s="174">
        <f>ROUND(I107*H107,2)</f>
        <v>0</v>
      </c>
      <c r="K107" s="170" t="s">
        <v>128</v>
      </c>
      <c r="L107" s="39"/>
      <c r="M107" s="175" t="s">
        <v>5</v>
      </c>
      <c r="N107" s="176" t="s">
        <v>46</v>
      </c>
      <c r="O107" s="40"/>
      <c r="P107" s="177">
        <f>O107*H107</f>
        <v>0</v>
      </c>
      <c r="Q107" s="177">
        <v>0</v>
      </c>
      <c r="R107" s="177">
        <f>Q107*H107</f>
        <v>0</v>
      </c>
      <c r="S107" s="177">
        <v>0</v>
      </c>
      <c r="T107" s="178">
        <f>S107*H107</f>
        <v>0</v>
      </c>
      <c r="AR107" s="22" t="s">
        <v>129</v>
      </c>
      <c r="AT107" s="22" t="s">
        <v>124</v>
      </c>
      <c r="AU107" s="22" t="s">
        <v>84</v>
      </c>
      <c r="AY107" s="22" t="s">
        <v>122</v>
      </c>
      <c r="BE107" s="179">
        <f>IF(N107="základní",J107,0)</f>
        <v>0</v>
      </c>
      <c r="BF107" s="179">
        <f>IF(N107="snížená",J107,0)</f>
        <v>0</v>
      </c>
      <c r="BG107" s="179">
        <f>IF(N107="zákl. přenesená",J107,0)</f>
        <v>0</v>
      </c>
      <c r="BH107" s="179">
        <f>IF(N107="sníž. přenesená",J107,0)</f>
        <v>0</v>
      </c>
      <c r="BI107" s="179">
        <f>IF(N107="nulová",J107,0)</f>
        <v>0</v>
      </c>
      <c r="BJ107" s="22" t="s">
        <v>24</v>
      </c>
      <c r="BK107" s="179">
        <f>ROUND(I107*H107,2)</f>
        <v>0</v>
      </c>
      <c r="BL107" s="22" t="s">
        <v>129</v>
      </c>
      <c r="BM107" s="22" t="s">
        <v>159</v>
      </c>
    </row>
    <row r="108" spans="2:65" s="1" customFormat="1" ht="27">
      <c r="B108" s="39"/>
      <c r="D108" s="180" t="s">
        <v>131</v>
      </c>
      <c r="F108" s="181" t="s">
        <v>160</v>
      </c>
      <c r="I108" s="182"/>
      <c r="L108" s="39"/>
      <c r="M108" s="183"/>
      <c r="N108" s="40"/>
      <c r="O108" s="40"/>
      <c r="P108" s="40"/>
      <c r="Q108" s="40"/>
      <c r="R108" s="40"/>
      <c r="S108" s="40"/>
      <c r="T108" s="68"/>
      <c r="AT108" s="22" t="s">
        <v>131</v>
      </c>
      <c r="AU108" s="22" t="s">
        <v>84</v>
      </c>
    </row>
    <row r="109" spans="2:65" s="1" customFormat="1" ht="202.5">
      <c r="B109" s="39"/>
      <c r="D109" s="180" t="s">
        <v>133</v>
      </c>
      <c r="F109" s="184" t="s">
        <v>154</v>
      </c>
      <c r="I109" s="182"/>
      <c r="L109" s="39"/>
      <c r="M109" s="183"/>
      <c r="N109" s="40"/>
      <c r="O109" s="40"/>
      <c r="P109" s="40"/>
      <c r="Q109" s="40"/>
      <c r="R109" s="40"/>
      <c r="S109" s="40"/>
      <c r="T109" s="68"/>
      <c r="AT109" s="22" t="s">
        <v>133</v>
      </c>
      <c r="AU109" s="22" t="s">
        <v>84</v>
      </c>
    </row>
    <row r="110" spans="2:65" s="11" customFormat="1" ht="13.5">
      <c r="B110" s="185"/>
      <c r="D110" s="180" t="s">
        <v>135</v>
      </c>
      <c r="E110" s="186" t="s">
        <v>5</v>
      </c>
      <c r="F110" s="187" t="s">
        <v>161</v>
      </c>
      <c r="H110" s="188">
        <v>21.12</v>
      </c>
      <c r="I110" s="189"/>
      <c r="L110" s="185"/>
      <c r="M110" s="190"/>
      <c r="N110" s="191"/>
      <c r="O110" s="191"/>
      <c r="P110" s="191"/>
      <c r="Q110" s="191"/>
      <c r="R110" s="191"/>
      <c r="S110" s="191"/>
      <c r="T110" s="192"/>
      <c r="AT110" s="186" t="s">
        <v>135</v>
      </c>
      <c r="AU110" s="186" t="s">
        <v>84</v>
      </c>
      <c r="AV110" s="11" t="s">
        <v>84</v>
      </c>
      <c r="AW110" s="11" t="s">
        <v>39</v>
      </c>
      <c r="AX110" s="11" t="s">
        <v>75</v>
      </c>
      <c r="AY110" s="186" t="s">
        <v>122</v>
      </c>
    </row>
    <row r="111" spans="2:65" s="12" customFormat="1" ht="13.5">
      <c r="B111" s="193"/>
      <c r="D111" s="180" t="s">
        <v>135</v>
      </c>
      <c r="E111" s="194" t="s">
        <v>5</v>
      </c>
      <c r="F111" s="195" t="s">
        <v>137</v>
      </c>
      <c r="H111" s="196">
        <v>21.12</v>
      </c>
      <c r="I111" s="197"/>
      <c r="L111" s="193"/>
      <c r="M111" s="198"/>
      <c r="N111" s="199"/>
      <c r="O111" s="199"/>
      <c r="P111" s="199"/>
      <c r="Q111" s="199"/>
      <c r="R111" s="199"/>
      <c r="S111" s="199"/>
      <c r="T111" s="200"/>
      <c r="AT111" s="194" t="s">
        <v>135</v>
      </c>
      <c r="AU111" s="194" t="s">
        <v>84</v>
      </c>
      <c r="AV111" s="12" t="s">
        <v>129</v>
      </c>
      <c r="AW111" s="12" t="s">
        <v>39</v>
      </c>
      <c r="AX111" s="12" t="s">
        <v>24</v>
      </c>
      <c r="AY111" s="194" t="s">
        <v>122</v>
      </c>
    </row>
    <row r="112" spans="2:65" s="1" customFormat="1" ht="16.5" customHeight="1">
      <c r="B112" s="167"/>
      <c r="C112" s="168" t="s">
        <v>162</v>
      </c>
      <c r="D112" s="168" t="s">
        <v>124</v>
      </c>
      <c r="E112" s="169" t="s">
        <v>163</v>
      </c>
      <c r="F112" s="170" t="s">
        <v>164</v>
      </c>
      <c r="G112" s="171" t="s">
        <v>165</v>
      </c>
      <c r="H112" s="172">
        <v>76.8</v>
      </c>
      <c r="I112" s="173"/>
      <c r="J112" s="174">
        <f>ROUND(I112*H112,2)</f>
        <v>0</v>
      </c>
      <c r="K112" s="170" t="s">
        <v>128</v>
      </c>
      <c r="L112" s="39"/>
      <c r="M112" s="175" t="s">
        <v>5</v>
      </c>
      <c r="N112" s="176" t="s">
        <v>46</v>
      </c>
      <c r="O112" s="40"/>
      <c r="P112" s="177">
        <f>O112*H112</f>
        <v>0</v>
      </c>
      <c r="Q112" s="177">
        <v>8.4000000000000003E-4</v>
      </c>
      <c r="R112" s="177">
        <f>Q112*H112</f>
        <v>6.4512E-2</v>
      </c>
      <c r="S112" s="177">
        <v>0</v>
      </c>
      <c r="T112" s="178">
        <f>S112*H112</f>
        <v>0</v>
      </c>
      <c r="AR112" s="22" t="s">
        <v>129</v>
      </c>
      <c r="AT112" s="22" t="s">
        <v>124</v>
      </c>
      <c r="AU112" s="22" t="s">
        <v>84</v>
      </c>
      <c r="AY112" s="22" t="s">
        <v>122</v>
      </c>
      <c r="BE112" s="179">
        <f>IF(N112="základní",J112,0)</f>
        <v>0</v>
      </c>
      <c r="BF112" s="179">
        <f>IF(N112="snížená",J112,0)</f>
        <v>0</v>
      </c>
      <c r="BG112" s="179">
        <f>IF(N112="zákl. přenesená",J112,0)</f>
        <v>0</v>
      </c>
      <c r="BH112" s="179">
        <f>IF(N112="sníž. přenesená",J112,0)</f>
        <v>0</v>
      </c>
      <c r="BI112" s="179">
        <f>IF(N112="nulová",J112,0)</f>
        <v>0</v>
      </c>
      <c r="BJ112" s="22" t="s">
        <v>24</v>
      </c>
      <c r="BK112" s="179">
        <f>ROUND(I112*H112,2)</f>
        <v>0</v>
      </c>
      <c r="BL112" s="22" t="s">
        <v>129</v>
      </c>
      <c r="BM112" s="22" t="s">
        <v>166</v>
      </c>
    </row>
    <row r="113" spans="2:65" s="1" customFormat="1" ht="27">
      <c r="B113" s="39"/>
      <c r="D113" s="180" t="s">
        <v>131</v>
      </c>
      <c r="F113" s="181" t="s">
        <v>167</v>
      </c>
      <c r="I113" s="182"/>
      <c r="L113" s="39"/>
      <c r="M113" s="183"/>
      <c r="N113" s="40"/>
      <c r="O113" s="40"/>
      <c r="P113" s="40"/>
      <c r="Q113" s="40"/>
      <c r="R113" s="40"/>
      <c r="S113" s="40"/>
      <c r="T113" s="68"/>
      <c r="AT113" s="22" t="s">
        <v>131</v>
      </c>
      <c r="AU113" s="22" t="s">
        <v>84</v>
      </c>
    </row>
    <row r="114" spans="2:65" s="1" customFormat="1" ht="148.5">
      <c r="B114" s="39"/>
      <c r="D114" s="180" t="s">
        <v>133</v>
      </c>
      <c r="F114" s="184" t="s">
        <v>168</v>
      </c>
      <c r="I114" s="182"/>
      <c r="L114" s="39"/>
      <c r="M114" s="183"/>
      <c r="N114" s="40"/>
      <c r="O114" s="40"/>
      <c r="P114" s="40"/>
      <c r="Q114" s="40"/>
      <c r="R114" s="40"/>
      <c r="S114" s="40"/>
      <c r="T114" s="68"/>
      <c r="AT114" s="22" t="s">
        <v>133</v>
      </c>
      <c r="AU114" s="22" t="s">
        <v>84</v>
      </c>
    </row>
    <row r="115" spans="2:65" s="11" customFormat="1" ht="13.5">
      <c r="B115" s="185"/>
      <c r="D115" s="180" t="s">
        <v>135</v>
      </c>
      <c r="E115" s="186" t="s">
        <v>5</v>
      </c>
      <c r="F115" s="187" t="s">
        <v>169</v>
      </c>
      <c r="H115" s="188">
        <v>76.8</v>
      </c>
      <c r="I115" s="189"/>
      <c r="L115" s="185"/>
      <c r="M115" s="190"/>
      <c r="N115" s="191"/>
      <c r="O115" s="191"/>
      <c r="P115" s="191"/>
      <c r="Q115" s="191"/>
      <c r="R115" s="191"/>
      <c r="S115" s="191"/>
      <c r="T115" s="192"/>
      <c r="AT115" s="186" t="s">
        <v>135</v>
      </c>
      <c r="AU115" s="186" t="s">
        <v>84</v>
      </c>
      <c r="AV115" s="11" t="s">
        <v>84</v>
      </c>
      <c r="AW115" s="11" t="s">
        <v>39</v>
      </c>
      <c r="AX115" s="11" t="s">
        <v>75</v>
      </c>
      <c r="AY115" s="186" t="s">
        <v>122</v>
      </c>
    </row>
    <row r="116" spans="2:65" s="12" customFormat="1" ht="13.5">
      <c r="B116" s="193"/>
      <c r="D116" s="180" t="s">
        <v>135</v>
      </c>
      <c r="E116" s="194" t="s">
        <v>5</v>
      </c>
      <c r="F116" s="195" t="s">
        <v>137</v>
      </c>
      <c r="H116" s="196">
        <v>76.8</v>
      </c>
      <c r="I116" s="197"/>
      <c r="L116" s="193"/>
      <c r="M116" s="198"/>
      <c r="N116" s="199"/>
      <c r="O116" s="199"/>
      <c r="P116" s="199"/>
      <c r="Q116" s="199"/>
      <c r="R116" s="199"/>
      <c r="S116" s="199"/>
      <c r="T116" s="200"/>
      <c r="AT116" s="194" t="s">
        <v>135</v>
      </c>
      <c r="AU116" s="194" t="s">
        <v>84</v>
      </c>
      <c r="AV116" s="12" t="s">
        <v>129</v>
      </c>
      <c r="AW116" s="12" t="s">
        <v>39</v>
      </c>
      <c r="AX116" s="12" t="s">
        <v>24</v>
      </c>
      <c r="AY116" s="194" t="s">
        <v>122</v>
      </c>
    </row>
    <row r="117" spans="2:65" s="1" customFormat="1" ht="16.5" customHeight="1">
      <c r="B117" s="167"/>
      <c r="C117" s="168" t="s">
        <v>170</v>
      </c>
      <c r="D117" s="168" t="s">
        <v>124</v>
      </c>
      <c r="E117" s="169" t="s">
        <v>171</v>
      </c>
      <c r="F117" s="170" t="s">
        <v>172</v>
      </c>
      <c r="G117" s="171" t="s">
        <v>165</v>
      </c>
      <c r="H117" s="172">
        <v>76.8</v>
      </c>
      <c r="I117" s="173"/>
      <c r="J117" s="174">
        <f>ROUND(I117*H117,2)</f>
        <v>0</v>
      </c>
      <c r="K117" s="170" t="s">
        <v>128</v>
      </c>
      <c r="L117" s="39"/>
      <c r="M117" s="175" t="s">
        <v>5</v>
      </c>
      <c r="N117" s="176" t="s">
        <v>46</v>
      </c>
      <c r="O117" s="40"/>
      <c r="P117" s="177">
        <f>O117*H117</f>
        <v>0</v>
      </c>
      <c r="Q117" s="177">
        <v>0</v>
      </c>
      <c r="R117" s="177">
        <f>Q117*H117</f>
        <v>0</v>
      </c>
      <c r="S117" s="177">
        <v>0</v>
      </c>
      <c r="T117" s="178">
        <f>S117*H117</f>
        <v>0</v>
      </c>
      <c r="AR117" s="22" t="s">
        <v>129</v>
      </c>
      <c r="AT117" s="22" t="s">
        <v>124</v>
      </c>
      <c r="AU117" s="22" t="s">
        <v>84</v>
      </c>
      <c r="AY117" s="22" t="s">
        <v>122</v>
      </c>
      <c r="BE117" s="179">
        <f>IF(N117="základní",J117,0)</f>
        <v>0</v>
      </c>
      <c r="BF117" s="179">
        <f>IF(N117="snížená",J117,0)</f>
        <v>0</v>
      </c>
      <c r="BG117" s="179">
        <f>IF(N117="zákl. přenesená",J117,0)</f>
        <v>0</v>
      </c>
      <c r="BH117" s="179">
        <f>IF(N117="sníž. přenesená",J117,0)</f>
        <v>0</v>
      </c>
      <c r="BI117" s="179">
        <f>IF(N117="nulová",J117,0)</f>
        <v>0</v>
      </c>
      <c r="BJ117" s="22" t="s">
        <v>24</v>
      </c>
      <c r="BK117" s="179">
        <f>ROUND(I117*H117,2)</f>
        <v>0</v>
      </c>
      <c r="BL117" s="22" t="s">
        <v>129</v>
      </c>
      <c r="BM117" s="22" t="s">
        <v>173</v>
      </c>
    </row>
    <row r="118" spans="2:65" s="1" customFormat="1" ht="27">
      <c r="B118" s="39"/>
      <c r="D118" s="180" t="s">
        <v>131</v>
      </c>
      <c r="F118" s="181" t="s">
        <v>174</v>
      </c>
      <c r="I118" s="182"/>
      <c r="L118" s="39"/>
      <c r="M118" s="183"/>
      <c r="N118" s="40"/>
      <c r="O118" s="40"/>
      <c r="P118" s="40"/>
      <c r="Q118" s="40"/>
      <c r="R118" s="40"/>
      <c r="S118" s="40"/>
      <c r="T118" s="68"/>
      <c r="AT118" s="22" t="s">
        <v>131</v>
      </c>
      <c r="AU118" s="22" t="s">
        <v>84</v>
      </c>
    </row>
    <row r="119" spans="2:65" s="11" customFormat="1" ht="13.5">
      <c r="B119" s="185"/>
      <c r="D119" s="180" t="s">
        <v>135</v>
      </c>
      <c r="E119" s="186" t="s">
        <v>5</v>
      </c>
      <c r="F119" s="187" t="s">
        <v>169</v>
      </c>
      <c r="H119" s="188">
        <v>76.8</v>
      </c>
      <c r="I119" s="189"/>
      <c r="L119" s="185"/>
      <c r="M119" s="190"/>
      <c r="N119" s="191"/>
      <c r="O119" s="191"/>
      <c r="P119" s="191"/>
      <c r="Q119" s="191"/>
      <c r="R119" s="191"/>
      <c r="S119" s="191"/>
      <c r="T119" s="192"/>
      <c r="AT119" s="186" t="s">
        <v>135</v>
      </c>
      <c r="AU119" s="186" t="s">
        <v>84</v>
      </c>
      <c r="AV119" s="11" t="s">
        <v>84</v>
      </c>
      <c r="AW119" s="11" t="s">
        <v>39</v>
      </c>
      <c r="AX119" s="11" t="s">
        <v>75</v>
      </c>
      <c r="AY119" s="186" t="s">
        <v>122</v>
      </c>
    </row>
    <row r="120" spans="2:65" s="12" customFormat="1" ht="13.5">
      <c r="B120" s="193"/>
      <c r="D120" s="180" t="s">
        <v>135</v>
      </c>
      <c r="E120" s="194" t="s">
        <v>5</v>
      </c>
      <c r="F120" s="195" t="s">
        <v>137</v>
      </c>
      <c r="H120" s="196">
        <v>76.8</v>
      </c>
      <c r="I120" s="197"/>
      <c r="L120" s="193"/>
      <c r="M120" s="198"/>
      <c r="N120" s="199"/>
      <c r="O120" s="199"/>
      <c r="P120" s="199"/>
      <c r="Q120" s="199"/>
      <c r="R120" s="199"/>
      <c r="S120" s="199"/>
      <c r="T120" s="200"/>
      <c r="AT120" s="194" t="s">
        <v>135</v>
      </c>
      <c r="AU120" s="194" t="s">
        <v>84</v>
      </c>
      <c r="AV120" s="12" t="s">
        <v>129</v>
      </c>
      <c r="AW120" s="12" t="s">
        <v>39</v>
      </c>
      <c r="AX120" s="12" t="s">
        <v>24</v>
      </c>
      <c r="AY120" s="194" t="s">
        <v>122</v>
      </c>
    </row>
    <row r="121" spans="2:65" s="1" customFormat="1" ht="16.5" customHeight="1">
      <c r="B121" s="167"/>
      <c r="C121" s="168" t="s">
        <v>175</v>
      </c>
      <c r="D121" s="168" t="s">
        <v>124</v>
      </c>
      <c r="E121" s="169" t="s">
        <v>176</v>
      </c>
      <c r="F121" s="170" t="s">
        <v>177</v>
      </c>
      <c r="G121" s="171" t="s">
        <v>151</v>
      </c>
      <c r="H121" s="172">
        <v>42.24</v>
      </c>
      <c r="I121" s="173"/>
      <c r="J121" s="174">
        <f>ROUND(I121*H121,2)</f>
        <v>0</v>
      </c>
      <c r="K121" s="170" t="s">
        <v>128</v>
      </c>
      <c r="L121" s="39"/>
      <c r="M121" s="175" t="s">
        <v>5</v>
      </c>
      <c r="N121" s="176" t="s">
        <v>46</v>
      </c>
      <c r="O121" s="40"/>
      <c r="P121" s="177">
        <f>O121*H121</f>
        <v>0</v>
      </c>
      <c r="Q121" s="177">
        <v>0</v>
      </c>
      <c r="R121" s="177">
        <f>Q121*H121</f>
        <v>0</v>
      </c>
      <c r="S121" s="177">
        <v>0</v>
      </c>
      <c r="T121" s="178">
        <f>S121*H121</f>
        <v>0</v>
      </c>
      <c r="AR121" s="22" t="s">
        <v>129</v>
      </c>
      <c r="AT121" s="22" t="s">
        <v>124</v>
      </c>
      <c r="AU121" s="22" t="s">
        <v>84</v>
      </c>
      <c r="AY121" s="22" t="s">
        <v>122</v>
      </c>
      <c r="BE121" s="179">
        <f>IF(N121="základní",J121,0)</f>
        <v>0</v>
      </c>
      <c r="BF121" s="179">
        <f>IF(N121="snížená",J121,0)</f>
        <v>0</v>
      </c>
      <c r="BG121" s="179">
        <f>IF(N121="zákl. přenesená",J121,0)</f>
        <v>0</v>
      </c>
      <c r="BH121" s="179">
        <f>IF(N121="sníž. přenesená",J121,0)</f>
        <v>0</v>
      </c>
      <c r="BI121" s="179">
        <f>IF(N121="nulová",J121,0)</f>
        <v>0</v>
      </c>
      <c r="BJ121" s="22" t="s">
        <v>24</v>
      </c>
      <c r="BK121" s="179">
        <f>ROUND(I121*H121,2)</f>
        <v>0</v>
      </c>
      <c r="BL121" s="22" t="s">
        <v>129</v>
      </c>
      <c r="BM121" s="22" t="s">
        <v>178</v>
      </c>
    </row>
    <row r="122" spans="2:65" s="1" customFormat="1" ht="40.5">
      <c r="B122" s="39"/>
      <c r="D122" s="180" t="s">
        <v>131</v>
      </c>
      <c r="F122" s="181" t="s">
        <v>179</v>
      </c>
      <c r="I122" s="182"/>
      <c r="L122" s="39"/>
      <c r="M122" s="183"/>
      <c r="N122" s="40"/>
      <c r="O122" s="40"/>
      <c r="P122" s="40"/>
      <c r="Q122" s="40"/>
      <c r="R122" s="40"/>
      <c r="S122" s="40"/>
      <c r="T122" s="68"/>
      <c r="AT122" s="22" t="s">
        <v>131</v>
      </c>
      <c r="AU122" s="22" t="s">
        <v>84</v>
      </c>
    </row>
    <row r="123" spans="2:65" s="1" customFormat="1" ht="94.5">
      <c r="B123" s="39"/>
      <c r="D123" s="180" t="s">
        <v>133</v>
      </c>
      <c r="F123" s="184" t="s">
        <v>180</v>
      </c>
      <c r="I123" s="182"/>
      <c r="L123" s="39"/>
      <c r="M123" s="183"/>
      <c r="N123" s="40"/>
      <c r="O123" s="40"/>
      <c r="P123" s="40"/>
      <c r="Q123" s="40"/>
      <c r="R123" s="40"/>
      <c r="S123" s="40"/>
      <c r="T123" s="68"/>
      <c r="AT123" s="22" t="s">
        <v>133</v>
      </c>
      <c r="AU123" s="22" t="s">
        <v>84</v>
      </c>
    </row>
    <row r="124" spans="2:65" s="11" customFormat="1" ht="13.5">
      <c r="B124" s="185"/>
      <c r="D124" s="180" t="s">
        <v>135</v>
      </c>
      <c r="E124" s="186" t="s">
        <v>5</v>
      </c>
      <c r="F124" s="187" t="s">
        <v>155</v>
      </c>
      <c r="H124" s="188">
        <v>42.24</v>
      </c>
      <c r="I124" s="189"/>
      <c r="L124" s="185"/>
      <c r="M124" s="190"/>
      <c r="N124" s="191"/>
      <c r="O124" s="191"/>
      <c r="P124" s="191"/>
      <c r="Q124" s="191"/>
      <c r="R124" s="191"/>
      <c r="S124" s="191"/>
      <c r="T124" s="192"/>
      <c r="AT124" s="186" t="s">
        <v>135</v>
      </c>
      <c r="AU124" s="186" t="s">
        <v>84</v>
      </c>
      <c r="AV124" s="11" t="s">
        <v>84</v>
      </c>
      <c r="AW124" s="11" t="s">
        <v>39</v>
      </c>
      <c r="AX124" s="11" t="s">
        <v>75</v>
      </c>
      <c r="AY124" s="186" t="s">
        <v>122</v>
      </c>
    </row>
    <row r="125" spans="2:65" s="12" customFormat="1" ht="13.5">
      <c r="B125" s="193"/>
      <c r="D125" s="180" t="s">
        <v>135</v>
      </c>
      <c r="E125" s="194" t="s">
        <v>5</v>
      </c>
      <c r="F125" s="195" t="s">
        <v>137</v>
      </c>
      <c r="H125" s="196">
        <v>42.24</v>
      </c>
      <c r="I125" s="197"/>
      <c r="L125" s="193"/>
      <c r="M125" s="198"/>
      <c r="N125" s="199"/>
      <c r="O125" s="199"/>
      <c r="P125" s="199"/>
      <c r="Q125" s="199"/>
      <c r="R125" s="199"/>
      <c r="S125" s="199"/>
      <c r="T125" s="200"/>
      <c r="AT125" s="194" t="s">
        <v>135</v>
      </c>
      <c r="AU125" s="194" t="s">
        <v>84</v>
      </c>
      <c r="AV125" s="12" t="s">
        <v>129</v>
      </c>
      <c r="AW125" s="12" t="s">
        <v>39</v>
      </c>
      <c r="AX125" s="12" t="s">
        <v>24</v>
      </c>
      <c r="AY125" s="194" t="s">
        <v>122</v>
      </c>
    </row>
    <row r="126" spans="2:65" s="1" customFormat="1" ht="16.5" customHeight="1">
      <c r="B126" s="167"/>
      <c r="C126" s="168" t="s">
        <v>181</v>
      </c>
      <c r="D126" s="168" t="s">
        <v>124</v>
      </c>
      <c r="E126" s="169" t="s">
        <v>182</v>
      </c>
      <c r="F126" s="170" t="s">
        <v>183</v>
      </c>
      <c r="G126" s="171" t="s">
        <v>151</v>
      </c>
      <c r="H126" s="172">
        <v>28.324999999999999</v>
      </c>
      <c r="I126" s="173"/>
      <c r="J126" s="174">
        <f>ROUND(I126*H126,2)</f>
        <v>0</v>
      </c>
      <c r="K126" s="170" t="s">
        <v>128</v>
      </c>
      <c r="L126" s="39"/>
      <c r="M126" s="175" t="s">
        <v>5</v>
      </c>
      <c r="N126" s="176" t="s">
        <v>46</v>
      </c>
      <c r="O126" s="40"/>
      <c r="P126" s="177">
        <f>O126*H126</f>
        <v>0</v>
      </c>
      <c r="Q126" s="177">
        <v>0</v>
      </c>
      <c r="R126" s="177">
        <f>Q126*H126</f>
        <v>0</v>
      </c>
      <c r="S126" s="177">
        <v>0</v>
      </c>
      <c r="T126" s="178">
        <f>S126*H126</f>
        <v>0</v>
      </c>
      <c r="AR126" s="22" t="s">
        <v>129</v>
      </c>
      <c r="AT126" s="22" t="s">
        <v>124</v>
      </c>
      <c r="AU126" s="22" t="s">
        <v>84</v>
      </c>
      <c r="AY126" s="22" t="s">
        <v>122</v>
      </c>
      <c r="BE126" s="179">
        <f>IF(N126="základní",J126,0)</f>
        <v>0</v>
      </c>
      <c r="BF126" s="179">
        <f>IF(N126="snížená",J126,0)</f>
        <v>0</v>
      </c>
      <c r="BG126" s="179">
        <f>IF(N126="zákl. přenesená",J126,0)</f>
        <v>0</v>
      </c>
      <c r="BH126" s="179">
        <f>IF(N126="sníž. přenesená",J126,0)</f>
        <v>0</v>
      </c>
      <c r="BI126" s="179">
        <f>IF(N126="nulová",J126,0)</f>
        <v>0</v>
      </c>
      <c r="BJ126" s="22" t="s">
        <v>24</v>
      </c>
      <c r="BK126" s="179">
        <f>ROUND(I126*H126,2)</f>
        <v>0</v>
      </c>
      <c r="BL126" s="22" t="s">
        <v>129</v>
      </c>
      <c r="BM126" s="22" t="s">
        <v>184</v>
      </c>
    </row>
    <row r="127" spans="2:65" s="1" customFormat="1" ht="40.5">
      <c r="B127" s="39"/>
      <c r="D127" s="180" t="s">
        <v>131</v>
      </c>
      <c r="F127" s="181" t="s">
        <v>185</v>
      </c>
      <c r="I127" s="182"/>
      <c r="L127" s="39"/>
      <c r="M127" s="183"/>
      <c r="N127" s="40"/>
      <c r="O127" s="40"/>
      <c r="P127" s="40"/>
      <c r="Q127" s="40"/>
      <c r="R127" s="40"/>
      <c r="S127" s="40"/>
      <c r="T127" s="68"/>
      <c r="AT127" s="22" t="s">
        <v>131</v>
      </c>
      <c r="AU127" s="22" t="s">
        <v>84</v>
      </c>
    </row>
    <row r="128" spans="2:65" s="1" customFormat="1" ht="189">
      <c r="B128" s="39"/>
      <c r="D128" s="180" t="s">
        <v>133</v>
      </c>
      <c r="F128" s="184" t="s">
        <v>186</v>
      </c>
      <c r="I128" s="182"/>
      <c r="L128" s="39"/>
      <c r="M128" s="183"/>
      <c r="N128" s="40"/>
      <c r="O128" s="40"/>
      <c r="P128" s="40"/>
      <c r="Q128" s="40"/>
      <c r="R128" s="40"/>
      <c r="S128" s="40"/>
      <c r="T128" s="68"/>
      <c r="AT128" s="22" t="s">
        <v>133</v>
      </c>
      <c r="AU128" s="22" t="s">
        <v>84</v>
      </c>
    </row>
    <row r="129" spans="2:65" s="11" customFormat="1" ht="13.5">
      <c r="B129" s="185"/>
      <c r="D129" s="180" t="s">
        <v>135</v>
      </c>
      <c r="E129" s="186" t="s">
        <v>5</v>
      </c>
      <c r="F129" s="187" t="s">
        <v>187</v>
      </c>
      <c r="H129" s="188">
        <v>28.324999999999999</v>
      </c>
      <c r="I129" s="189"/>
      <c r="L129" s="185"/>
      <c r="M129" s="190"/>
      <c r="N129" s="191"/>
      <c r="O129" s="191"/>
      <c r="P129" s="191"/>
      <c r="Q129" s="191"/>
      <c r="R129" s="191"/>
      <c r="S129" s="191"/>
      <c r="T129" s="192"/>
      <c r="AT129" s="186" t="s">
        <v>135</v>
      </c>
      <c r="AU129" s="186" t="s">
        <v>84</v>
      </c>
      <c r="AV129" s="11" t="s">
        <v>84</v>
      </c>
      <c r="AW129" s="11" t="s">
        <v>39</v>
      </c>
      <c r="AX129" s="11" t="s">
        <v>75</v>
      </c>
      <c r="AY129" s="186" t="s">
        <v>122</v>
      </c>
    </row>
    <row r="130" spans="2:65" s="12" customFormat="1" ht="13.5">
      <c r="B130" s="193"/>
      <c r="D130" s="180" t="s">
        <v>135</v>
      </c>
      <c r="E130" s="194" t="s">
        <v>5</v>
      </c>
      <c r="F130" s="195" t="s">
        <v>137</v>
      </c>
      <c r="H130" s="196">
        <v>28.324999999999999</v>
      </c>
      <c r="I130" s="197"/>
      <c r="L130" s="193"/>
      <c r="M130" s="198"/>
      <c r="N130" s="199"/>
      <c r="O130" s="199"/>
      <c r="P130" s="199"/>
      <c r="Q130" s="199"/>
      <c r="R130" s="199"/>
      <c r="S130" s="199"/>
      <c r="T130" s="200"/>
      <c r="AT130" s="194" t="s">
        <v>135</v>
      </c>
      <c r="AU130" s="194" t="s">
        <v>84</v>
      </c>
      <c r="AV130" s="12" t="s">
        <v>129</v>
      </c>
      <c r="AW130" s="12" t="s">
        <v>39</v>
      </c>
      <c r="AX130" s="12" t="s">
        <v>24</v>
      </c>
      <c r="AY130" s="194" t="s">
        <v>122</v>
      </c>
    </row>
    <row r="131" spans="2:65" s="1" customFormat="1" ht="16.5" customHeight="1">
      <c r="B131" s="167"/>
      <c r="C131" s="168" t="s">
        <v>29</v>
      </c>
      <c r="D131" s="168" t="s">
        <v>124</v>
      </c>
      <c r="E131" s="169" t="s">
        <v>188</v>
      </c>
      <c r="F131" s="170" t="s">
        <v>189</v>
      </c>
      <c r="G131" s="171" t="s">
        <v>151</v>
      </c>
      <c r="H131" s="172">
        <v>13.914999999999999</v>
      </c>
      <c r="I131" s="173"/>
      <c r="J131" s="174">
        <f>ROUND(I131*H131,2)</f>
        <v>0</v>
      </c>
      <c r="K131" s="170" t="s">
        <v>128</v>
      </c>
      <c r="L131" s="39"/>
      <c r="M131" s="175" t="s">
        <v>5</v>
      </c>
      <c r="N131" s="176" t="s">
        <v>46</v>
      </c>
      <c r="O131" s="40"/>
      <c r="P131" s="177">
        <f>O131*H131</f>
        <v>0</v>
      </c>
      <c r="Q131" s="177">
        <v>0</v>
      </c>
      <c r="R131" s="177">
        <f>Q131*H131</f>
        <v>0</v>
      </c>
      <c r="S131" s="177">
        <v>0</v>
      </c>
      <c r="T131" s="178">
        <f>S131*H131</f>
        <v>0</v>
      </c>
      <c r="AR131" s="22" t="s">
        <v>129</v>
      </c>
      <c r="AT131" s="22" t="s">
        <v>124</v>
      </c>
      <c r="AU131" s="22" t="s">
        <v>84</v>
      </c>
      <c r="AY131" s="22" t="s">
        <v>122</v>
      </c>
      <c r="BE131" s="179">
        <f>IF(N131="základní",J131,0)</f>
        <v>0</v>
      </c>
      <c r="BF131" s="179">
        <f>IF(N131="snížená",J131,0)</f>
        <v>0</v>
      </c>
      <c r="BG131" s="179">
        <f>IF(N131="zákl. přenesená",J131,0)</f>
        <v>0</v>
      </c>
      <c r="BH131" s="179">
        <f>IF(N131="sníž. přenesená",J131,0)</f>
        <v>0</v>
      </c>
      <c r="BI131" s="179">
        <f>IF(N131="nulová",J131,0)</f>
        <v>0</v>
      </c>
      <c r="BJ131" s="22" t="s">
        <v>24</v>
      </c>
      <c r="BK131" s="179">
        <f>ROUND(I131*H131,2)</f>
        <v>0</v>
      </c>
      <c r="BL131" s="22" t="s">
        <v>129</v>
      </c>
      <c r="BM131" s="22" t="s">
        <v>190</v>
      </c>
    </row>
    <row r="132" spans="2:65" s="1" customFormat="1" ht="40.5">
      <c r="B132" s="39"/>
      <c r="D132" s="180" t="s">
        <v>131</v>
      </c>
      <c r="F132" s="181" t="s">
        <v>191</v>
      </c>
      <c r="I132" s="182"/>
      <c r="L132" s="39"/>
      <c r="M132" s="183"/>
      <c r="N132" s="40"/>
      <c r="O132" s="40"/>
      <c r="P132" s="40"/>
      <c r="Q132" s="40"/>
      <c r="R132" s="40"/>
      <c r="S132" s="40"/>
      <c r="T132" s="68"/>
      <c r="AT132" s="22" t="s">
        <v>131</v>
      </c>
      <c r="AU132" s="22" t="s">
        <v>84</v>
      </c>
    </row>
    <row r="133" spans="2:65" s="1" customFormat="1" ht="189">
      <c r="B133" s="39"/>
      <c r="D133" s="180" t="s">
        <v>133</v>
      </c>
      <c r="F133" s="184" t="s">
        <v>186</v>
      </c>
      <c r="I133" s="182"/>
      <c r="L133" s="39"/>
      <c r="M133" s="183"/>
      <c r="N133" s="40"/>
      <c r="O133" s="40"/>
      <c r="P133" s="40"/>
      <c r="Q133" s="40"/>
      <c r="R133" s="40"/>
      <c r="S133" s="40"/>
      <c r="T133" s="68"/>
      <c r="AT133" s="22" t="s">
        <v>133</v>
      </c>
      <c r="AU133" s="22" t="s">
        <v>84</v>
      </c>
    </row>
    <row r="134" spans="2:65" s="11" customFormat="1" ht="13.5">
      <c r="B134" s="185"/>
      <c r="D134" s="180" t="s">
        <v>135</v>
      </c>
      <c r="E134" s="186" t="s">
        <v>5</v>
      </c>
      <c r="F134" s="187" t="s">
        <v>192</v>
      </c>
      <c r="H134" s="188">
        <v>13.914999999999999</v>
      </c>
      <c r="I134" s="189"/>
      <c r="L134" s="185"/>
      <c r="M134" s="190"/>
      <c r="N134" s="191"/>
      <c r="O134" s="191"/>
      <c r="P134" s="191"/>
      <c r="Q134" s="191"/>
      <c r="R134" s="191"/>
      <c r="S134" s="191"/>
      <c r="T134" s="192"/>
      <c r="AT134" s="186" t="s">
        <v>135</v>
      </c>
      <c r="AU134" s="186" t="s">
        <v>84</v>
      </c>
      <c r="AV134" s="11" t="s">
        <v>84</v>
      </c>
      <c r="AW134" s="11" t="s">
        <v>39</v>
      </c>
      <c r="AX134" s="11" t="s">
        <v>75</v>
      </c>
      <c r="AY134" s="186" t="s">
        <v>122</v>
      </c>
    </row>
    <row r="135" spans="2:65" s="12" customFormat="1" ht="13.5">
      <c r="B135" s="193"/>
      <c r="D135" s="180" t="s">
        <v>135</v>
      </c>
      <c r="E135" s="194" t="s">
        <v>5</v>
      </c>
      <c r="F135" s="195" t="s">
        <v>137</v>
      </c>
      <c r="H135" s="196">
        <v>13.914999999999999</v>
      </c>
      <c r="I135" s="197"/>
      <c r="L135" s="193"/>
      <c r="M135" s="198"/>
      <c r="N135" s="199"/>
      <c r="O135" s="199"/>
      <c r="P135" s="199"/>
      <c r="Q135" s="199"/>
      <c r="R135" s="199"/>
      <c r="S135" s="199"/>
      <c r="T135" s="200"/>
      <c r="AT135" s="194" t="s">
        <v>135</v>
      </c>
      <c r="AU135" s="194" t="s">
        <v>84</v>
      </c>
      <c r="AV135" s="12" t="s">
        <v>129</v>
      </c>
      <c r="AW135" s="12" t="s">
        <v>39</v>
      </c>
      <c r="AX135" s="12" t="s">
        <v>24</v>
      </c>
      <c r="AY135" s="194" t="s">
        <v>122</v>
      </c>
    </row>
    <row r="136" spans="2:65" s="1" customFormat="1" ht="16.5" customHeight="1">
      <c r="B136" s="167"/>
      <c r="C136" s="168" t="s">
        <v>193</v>
      </c>
      <c r="D136" s="168" t="s">
        <v>124</v>
      </c>
      <c r="E136" s="169" t="s">
        <v>194</v>
      </c>
      <c r="F136" s="170" t="s">
        <v>195</v>
      </c>
      <c r="G136" s="171" t="s">
        <v>151</v>
      </c>
      <c r="H136" s="172">
        <v>13.914999999999999</v>
      </c>
      <c r="I136" s="173"/>
      <c r="J136" s="174">
        <f>ROUND(I136*H136,2)</f>
        <v>0</v>
      </c>
      <c r="K136" s="170" t="s">
        <v>128</v>
      </c>
      <c r="L136" s="39"/>
      <c r="M136" s="175" t="s">
        <v>5</v>
      </c>
      <c r="N136" s="176" t="s">
        <v>46</v>
      </c>
      <c r="O136" s="40"/>
      <c r="P136" s="177">
        <f>O136*H136</f>
        <v>0</v>
      </c>
      <c r="Q136" s="177">
        <v>0</v>
      </c>
      <c r="R136" s="177">
        <f>Q136*H136</f>
        <v>0</v>
      </c>
      <c r="S136" s="177">
        <v>0</v>
      </c>
      <c r="T136" s="178">
        <f>S136*H136</f>
        <v>0</v>
      </c>
      <c r="AR136" s="22" t="s">
        <v>129</v>
      </c>
      <c r="AT136" s="22" t="s">
        <v>124</v>
      </c>
      <c r="AU136" s="22" t="s">
        <v>84</v>
      </c>
      <c r="AY136" s="22" t="s">
        <v>122</v>
      </c>
      <c r="BE136" s="179">
        <f>IF(N136="základní",J136,0)</f>
        <v>0</v>
      </c>
      <c r="BF136" s="179">
        <f>IF(N136="snížená",J136,0)</f>
        <v>0</v>
      </c>
      <c r="BG136" s="179">
        <f>IF(N136="zákl. přenesená",J136,0)</f>
        <v>0</v>
      </c>
      <c r="BH136" s="179">
        <f>IF(N136="sníž. přenesená",J136,0)</f>
        <v>0</v>
      </c>
      <c r="BI136" s="179">
        <f>IF(N136="nulová",J136,0)</f>
        <v>0</v>
      </c>
      <c r="BJ136" s="22" t="s">
        <v>24</v>
      </c>
      <c r="BK136" s="179">
        <f>ROUND(I136*H136,2)</f>
        <v>0</v>
      </c>
      <c r="BL136" s="22" t="s">
        <v>129</v>
      </c>
      <c r="BM136" s="22" t="s">
        <v>196</v>
      </c>
    </row>
    <row r="137" spans="2:65" s="1" customFormat="1" ht="27">
      <c r="B137" s="39"/>
      <c r="D137" s="180" t="s">
        <v>131</v>
      </c>
      <c r="F137" s="181" t="s">
        <v>197</v>
      </c>
      <c r="I137" s="182"/>
      <c r="L137" s="39"/>
      <c r="M137" s="183"/>
      <c r="N137" s="40"/>
      <c r="O137" s="40"/>
      <c r="P137" s="40"/>
      <c r="Q137" s="40"/>
      <c r="R137" s="40"/>
      <c r="S137" s="40"/>
      <c r="T137" s="68"/>
      <c r="AT137" s="22" t="s">
        <v>131</v>
      </c>
      <c r="AU137" s="22" t="s">
        <v>84</v>
      </c>
    </row>
    <row r="138" spans="2:65" s="1" customFormat="1" ht="148.5">
      <c r="B138" s="39"/>
      <c r="D138" s="180" t="s">
        <v>133</v>
      </c>
      <c r="F138" s="184" t="s">
        <v>198</v>
      </c>
      <c r="I138" s="182"/>
      <c r="L138" s="39"/>
      <c r="M138" s="183"/>
      <c r="N138" s="40"/>
      <c r="O138" s="40"/>
      <c r="P138" s="40"/>
      <c r="Q138" s="40"/>
      <c r="R138" s="40"/>
      <c r="S138" s="40"/>
      <c r="T138" s="68"/>
      <c r="AT138" s="22" t="s">
        <v>133</v>
      </c>
      <c r="AU138" s="22" t="s">
        <v>84</v>
      </c>
    </row>
    <row r="139" spans="2:65" s="11" customFormat="1" ht="13.5">
      <c r="B139" s="185"/>
      <c r="D139" s="180" t="s">
        <v>135</v>
      </c>
      <c r="E139" s="186" t="s">
        <v>5</v>
      </c>
      <c r="F139" s="187" t="s">
        <v>192</v>
      </c>
      <c r="H139" s="188">
        <v>13.914999999999999</v>
      </c>
      <c r="I139" s="189"/>
      <c r="L139" s="185"/>
      <c r="M139" s="190"/>
      <c r="N139" s="191"/>
      <c r="O139" s="191"/>
      <c r="P139" s="191"/>
      <c r="Q139" s="191"/>
      <c r="R139" s="191"/>
      <c r="S139" s="191"/>
      <c r="T139" s="192"/>
      <c r="AT139" s="186" t="s">
        <v>135</v>
      </c>
      <c r="AU139" s="186" t="s">
        <v>84</v>
      </c>
      <c r="AV139" s="11" t="s">
        <v>84</v>
      </c>
      <c r="AW139" s="11" t="s">
        <v>39</v>
      </c>
      <c r="AX139" s="11" t="s">
        <v>75</v>
      </c>
      <c r="AY139" s="186" t="s">
        <v>122</v>
      </c>
    </row>
    <row r="140" spans="2:65" s="12" customFormat="1" ht="13.5">
      <c r="B140" s="193"/>
      <c r="D140" s="180" t="s">
        <v>135</v>
      </c>
      <c r="E140" s="194" t="s">
        <v>5</v>
      </c>
      <c r="F140" s="195" t="s">
        <v>137</v>
      </c>
      <c r="H140" s="196">
        <v>13.914999999999999</v>
      </c>
      <c r="I140" s="197"/>
      <c r="L140" s="193"/>
      <c r="M140" s="198"/>
      <c r="N140" s="199"/>
      <c r="O140" s="199"/>
      <c r="P140" s="199"/>
      <c r="Q140" s="199"/>
      <c r="R140" s="199"/>
      <c r="S140" s="199"/>
      <c r="T140" s="200"/>
      <c r="AT140" s="194" t="s">
        <v>135</v>
      </c>
      <c r="AU140" s="194" t="s">
        <v>84</v>
      </c>
      <c r="AV140" s="12" t="s">
        <v>129</v>
      </c>
      <c r="AW140" s="12" t="s">
        <v>39</v>
      </c>
      <c r="AX140" s="12" t="s">
        <v>24</v>
      </c>
      <c r="AY140" s="194" t="s">
        <v>122</v>
      </c>
    </row>
    <row r="141" spans="2:65" s="1" customFormat="1" ht="16.5" customHeight="1">
      <c r="B141" s="167"/>
      <c r="C141" s="168" t="s">
        <v>199</v>
      </c>
      <c r="D141" s="168" t="s">
        <v>124</v>
      </c>
      <c r="E141" s="169" t="s">
        <v>200</v>
      </c>
      <c r="F141" s="170" t="s">
        <v>201</v>
      </c>
      <c r="G141" s="171" t="s">
        <v>151</v>
      </c>
      <c r="H141" s="172">
        <v>13.914999999999999</v>
      </c>
      <c r="I141" s="173"/>
      <c r="J141" s="174">
        <f>ROUND(I141*H141,2)</f>
        <v>0</v>
      </c>
      <c r="K141" s="170" t="s">
        <v>128</v>
      </c>
      <c r="L141" s="39"/>
      <c r="M141" s="175" t="s">
        <v>5</v>
      </c>
      <c r="N141" s="176" t="s">
        <v>46</v>
      </c>
      <c r="O141" s="40"/>
      <c r="P141" s="177">
        <f>O141*H141</f>
        <v>0</v>
      </c>
      <c r="Q141" s="177">
        <v>0</v>
      </c>
      <c r="R141" s="177">
        <f>Q141*H141</f>
        <v>0</v>
      </c>
      <c r="S141" s="177">
        <v>0</v>
      </c>
      <c r="T141" s="178">
        <f>S141*H141</f>
        <v>0</v>
      </c>
      <c r="AR141" s="22" t="s">
        <v>129</v>
      </c>
      <c r="AT141" s="22" t="s">
        <v>124</v>
      </c>
      <c r="AU141" s="22" t="s">
        <v>84</v>
      </c>
      <c r="AY141" s="22" t="s">
        <v>122</v>
      </c>
      <c r="BE141" s="179">
        <f>IF(N141="základní",J141,0)</f>
        <v>0</v>
      </c>
      <c r="BF141" s="179">
        <f>IF(N141="snížená",J141,0)</f>
        <v>0</v>
      </c>
      <c r="BG141" s="179">
        <f>IF(N141="zákl. přenesená",J141,0)</f>
        <v>0</v>
      </c>
      <c r="BH141" s="179">
        <f>IF(N141="sníž. přenesená",J141,0)</f>
        <v>0</v>
      </c>
      <c r="BI141" s="179">
        <f>IF(N141="nulová",J141,0)</f>
        <v>0</v>
      </c>
      <c r="BJ141" s="22" t="s">
        <v>24</v>
      </c>
      <c r="BK141" s="179">
        <f>ROUND(I141*H141,2)</f>
        <v>0</v>
      </c>
      <c r="BL141" s="22" t="s">
        <v>129</v>
      </c>
      <c r="BM141" s="22" t="s">
        <v>202</v>
      </c>
    </row>
    <row r="142" spans="2:65" s="1" customFormat="1" ht="13.5">
      <c r="B142" s="39"/>
      <c r="D142" s="180" t="s">
        <v>131</v>
      </c>
      <c r="F142" s="181" t="s">
        <v>201</v>
      </c>
      <c r="I142" s="182"/>
      <c r="L142" s="39"/>
      <c r="M142" s="183"/>
      <c r="N142" s="40"/>
      <c r="O142" s="40"/>
      <c r="P142" s="40"/>
      <c r="Q142" s="40"/>
      <c r="R142" s="40"/>
      <c r="S142" s="40"/>
      <c r="T142" s="68"/>
      <c r="AT142" s="22" t="s">
        <v>131</v>
      </c>
      <c r="AU142" s="22" t="s">
        <v>84</v>
      </c>
    </row>
    <row r="143" spans="2:65" s="1" customFormat="1" ht="297">
      <c r="B143" s="39"/>
      <c r="D143" s="180" t="s">
        <v>133</v>
      </c>
      <c r="F143" s="184" t="s">
        <v>203</v>
      </c>
      <c r="I143" s="182"/>
      <c r="L143" s="39"/>
      <c r="M143" s="183"/>
      <c r="N143" s="40"/>
      <c r="O143" s="40"/>
      <c r="P143" s="40"/>
      <c r="Q143" s="40"/>
      <c r="R143" s="40"/>
      <c r="S143" s="40"/>
      <c r="T143" s="68"/>
      <c r="AT143" s="22" t="s">
        <v>133</v>
      </c>
      <c r="AU143" s="22" t="s">
        <v>84</v>
      </c>
    </row>
    <row r="144" spans="2:65" s="11" customFormat="1" ht="13.5">
      <c r="B144" s="185"/>
      <c r="D144" s="180" t="s">
        <v>135</v>
      </c>
      <c r="E144" s="186" t="s">
        <v>5</v>
      </c>
      <c r="F144" s="187" t="s">
        <v>192</v>
      </c>
      <c r="H144" s="188">
        <v>13.914999999999999</v>
      </c>
      <c r="I144" s="189"/>
      <c r="L144" s="185"/>
      <c r="M144" s="190"/>
      <c r="N144" s="191"/>
      <c r="O144" s="191"/>
      <c r="P144" s="191"/>
      <c r="Q144" s="191"/>
      <c r="R144" s="191"/>
      <c r="S144" s="191"/>
      <c r="T144" s="192"/>
      <c r="AT144" s="186" t="s">
        <v>135</v>
      </c>
      <c r="AU144" s="186" t="s">
        <v>84</v>
      </c>
      <c r="AV144" s="11" t="s">
        <v>84</v>
      </c>
      <c r="AW144" s="11" t="s">
        <v>39</v>
      </c>
      <c r="AX144" s="11" t="s">
        <v>75</v>
      </c>
      <c r="AY144" s="186" t="s">
        <v>122</v>
      </c>
    </row>
    <row r="145" spans="2:65" s="12" customFormat="1" ht="13.5">
      <c r="B145" s="193"/>
      <c r="D145" s="180" t="s">
        <v>135</v>
      </c>
      <c r="E145" s="194" t="s">
        <v>5</v>
      </c>
      <c r="F145" s="195" t="s">
        <v>137</v>
      </c>
      <c r="H145" s="196">
        <v>13.914999999999999</v>
      </c>
      <c r="I145" s="197"/>
      <c r="L145" s="193"/>
      <c r="M145" s="198"/>
      <c r="N145" s="199"/>
      <c r="O145" s="199"/>
      <c r="P145" s="199"/>
      <c r="Q145" s="199"/>
      <c r="R145" s="199"/>
      <c r="S145" s="199"/>
      <c r="T145" s="200"/>
      <c r="AT145" s="194" t="s">
        <v>135</v>
      </c>
      <c r="AU145" s="194" t="s">
        <v>84</v>
      </c>
      <c r="AV145" s="12" t="s">
        <v>129</v>
      </c>
      <c r="AW145" s="12" t="s">
        <v>39</v>
      </c>
      <c r="AX145" s="12" t="s">
        <v>24</v>
      </c>
      <c r="AY145" s="194" t="s">
        <v>122</v>
      </c>
    </row>
    <row r="146" spans="2:65" s="1" customFormat="1" ht="16.5" customHeight="1">
      <c r="B146" s="167"/>
      <c r="C146" s="168" t="s">
        <v>204</v>
      </c>
      <c r="D146" s="168" t="s">
        <v>124</v>
      </c>
      <c r="E146" s="169" t="s">
        <v>205</v>
      </c>
      <c r="F146" s="170" t="s">
        <v>206</v>
      </c>
      <c r="G146" s="171" t="s">
        <v>207</v>
      </c>
      <c r="H146" s="172">
        <v>23.167999999999999</v>
      </c>
      <c r="I146" s="173"/>
      <c r="J146" s="174">
        <f>ROUND(I146*H146,2)</f>
        <v>0</v>
      </c>
      <c r="K146" s="170" t="s">
        <v>128</v>
      </c>
      <c r="L146" s="39"/>
      <c r="M146" s="175" t="s">
        <v>5</v>
      </c>
      <c r="N146" s="176" t="s">
        <v>46</v>
      </c>
      <c r="O146" s="40"/>
      <c r="P146" s="177">
        <f>O146*H146</f>
        <v>0</v>
      </c>
      <c r="Q146" s="177">
        <v>0</v>
      </c>
      <c r="R146" s="177">
        <f>Q146*H146</f>
        <v>0</v>
      </c>
      <c r="S146" s="177">
        <v>0</v>
      </c>
      <c r="T146" s="178">
        <f>S146*H146</f>
        <v>0</v>
      </c>
      <c r="AR146" s="22" t="s">
        <v>129</v>
      </c>
      <c r="AT146" s="22" t="s">
        <v>124</v>
      </c>
      <c r="AU146" s="22" t="s">
        <v>84</v>
      </c>
      <c r="AY146" s="22" t="s">
        <v>122</v>
      </c>
      <c r="BE146" s="179">
        <f>IF(N146="základní",J146,0)</f>
        <v>0</v>
      </c>
      <c r="BF146" s="179">
        <f>IF(N146="snížená",J146,0)</f>
        <v>0</v>
      </c>
      <c r="BG146" s="179">
        <f>IF(N146="zákl. přenesená",J146,0)</f>
        <v>0</v>
      </c>
      <c r="BH146" s="179">
        <f>IF(N146="sníž. přenesená",J146,0)</f>
        <v>0</v>
      </c>
      <c r="BI146" s="179">
        <f>IF(N146="nulová",J146,0)</f>
        <v>0</v>
      </c>
      <c r="BJ146" s="22" t="s">
        <v>24</v>
      </c>
      <c r="BK146" s="179">
        <f>ROUND(I146*H146,2)</f>
        <v>0</v>
      </c>
      <c r="BL146" s="22" t="s">
        <v>129</v>
      </c>
      <c r="BM146" s="22" t="s">
        <v>208</v>
      </c>
    </row>
    <row r="147" spans="2:65" s="1" customFormat="1" ht="13.5">
      <c r="B147" s="39"/>
      <c r="D147" s="180" t="s">
        <v>131</v>
      </c>
      <c r="F147" s="181" t="s">
        <v>209</v>
      </c>
      <c r="I147" s="182"/>
      <c r="L147" s="39"/>
      <c r="M147" s="183"/>
      <c r="N147" s="40"/>
      <c r="O147" s="40"/>
      <c r="P147" s="40"/>
      <c r="Q147" s="40"/>
      <c r="R147" s="40"/>
      <c r="S147" s="40"/>
      <c r="T147" s="68"/>
      <c r="AT147" s="22" t="s">
        <v>131</v>
      </c>
      <c r="AU147" s="22" t="s">
        <v>84</v>
      </c>
    </row>
    <row r="148" spans="2:65" s="1" customFormat="1" ht="297">
      <c r="B148" s="39"/>
      <c r="D148" s="180" t="s">
        <v>133</v>
      </c>
      <c r="F148" s="184" t="s">
        <v>203</v>
      </c>
      <c r="I148" s="182"/>
      <c r="L148" s="39"/>
      <c r="M148" s="183"/>
      <c r="N148" s="40"/>
      <c r="O148" s="40"/>
      <c r="P148" s="40"/>
      <c r="Q148" s="40"/>
      <c r="R148" s="40"/>
      <c r="S148" s="40"/>
      <c r="T148" s="68"/>
      <c r="AT148" s="22" t="s">
        <v>133</v>
      </c>
      <c r="AU148" s="22" t="s">
        <v>84</v>
      </c>
    </row>
    <row r="149" spans="2:65" s="11" customFormat="1" ht="13.5">
      <c r="B149" s="185"/>
      <c r="D149" s="180" t="s">
        <v>135</v>
      </c>
      <c r="E149" s="186" t="s">
        <v>5</v>
      </c>
      <c r="F149" s="187" t="s">
        <v>210</v>
      </c>
      <c r="H149" s="188">
        <v>23.167999999999999</v>
      </c>
      <c r="I149" s="189"/>
      <c r="L149" s="185"/>
      <c r="M149" s="190"/>
      <c r="N149" s="191"/>
      <c r="O149" s="191"/>
      <c r="P149" s="191"/>
      <c r="Q149" s="191"/>
      <c r="R149" s="191"/>
      <c r="S149" s="191"/>
      <c r="T149" s="192"/>
      <c r="AT149" s="186" t="s">
        <v>135</v>
      </c>
      <c r="AU149" s="186" t="s">
        <v>84</v>
      </c>
      <c r="AV149" s="11" t="s">
        <v>84</v>
      </c>
      <c r="AW149" s="11" t="s">
        <v>39</v>
      </c>
      <c r="AX149" s="11" t="s">
        <v>75</v>
      </c>
      <c r="AY149" s="186" t="s">
        <v>122</v>
      </c>
    </row>
    <row r="150" spans="2:65" s="12" customFormat="1" ht="13.5">
      <c r="B150" s="193"/>
      <c r="D150" s="180" t="s">
        <v>135</v>
      </c>
      <c r="E150" s="194" t="s">
        <v>5</v>
      </c>
      <c r="F150" s="195" t="s">
        <v>137</v>
      </c>
      <c r="H150" s="196">
        <v>23.167999999999999</v>
      </c>
      <c r="I150" s="197"/>
      <c r="L150" s="193"/>
      <c r="M150" s="198"/>
      <c r="N150" s="199"/>
      <c r="O150" s="199"/>
      <c r="P150" s="199"/>
      <c r="Q150" s="199"/>
      <c r="R150" s="199"/>
      <c r="S150" s="199"/>
      <c r="T150" s="200"/>
      <c r="AT150" s="194" t="s">
        <v>135</v>
      </c>
      <c r="AU150" s="194" t="s">
        <v>84</v>
      </c>
      <c r="AV150" s="12" t="s">
        <v>129</v>
      </c>
      <c r="AW150" s="12" t="s">
        <v>39</v>
      </c>
      <c r="AX150" s="12" t="s">
        <v>24</v>
      </c>
      <c r="AY150" s="194" t="s">
        <v>122</v>
      </c>
    </row>
    <row r="151" spans="2:65" s="1" customFormat="1" ht="16.5" customHeight="1">
      <c r="B151" s="167"/>
      <c r="C151" s="168" t="s">
        <v>211</v>
      </c>
      <c r="D151" s="168" t="s">
        <v>124</v>
      </c>
      <c r="E151" s="169" t="s">
        <v>212</v>
      </c>
      <c r="F151" s="170" t="s">
        <v>213</v>
      </c>
      <c r="G151" s="171" t="s">
        <v>151</v>
      </c>
      <c r="H151" s="172">
        <v>28.324999999999999</v>
      </c>
      <c r="I151" s="173"/>
      <c r="J151" s="174">
        <f>ROUND(I151*H151,2)</f>
        <v>0</v>
      </c>
      <c r="K151" s="170" t="s">
        <v>128</v>
      </c>
      <c r="L151" s="39"/>
      <c r="M151" s="175" t="s">
        <v>5</v>
      </c>
      <c r="N151" s="176" t="s">
        <v>46</v>
      </c>
      <c r="O151" s="40"/>
      <c r="P151" s="177">
        <f>O151*H151</f>
        <v>0</v>
      </c>
      <c r="Q151" s="177">
        <v>0</v>
      </c>
      <c r="R151" s="177">
        <f>Q151*H151</f>
        <v>0</v>
      </c>
      <c r="S151" s="177">
        <v>0</v>
      </c>
      <c r="T151" s="178">
        <f>S151*H151</f>
        <v>0</v>
      </c>
      <c r="AR151" s="22" t="s">
        <v>129</v>
      </c>
      <c r="AT151" s="22" t="s">
        <v>124</v>
      </c>
      <c r="AU151" s="22" t="s">
        <v>84</v>
      </c>
      <c r="AY151" s="22" t="s">
        <v>122</v>
      </c>
      <c r="BE151" s="179">
        <f>IF(N151="základní",J151,0)</f>
        <v>0</v>
      </c>
      <c r="BF151" s="179">
        <f>IF(N151="snížená",J151,0)</f>
        <v>0</v>
      </c>
      <c r="BG151" s="179">
        <f>IF(N151="zákl. přenesená",J151,0)</f>
        <v>0</v>
      </c>
      <c r="BH151" s="179">
        <f>IF(N151="sníž. přenesená",J151,0)</f>
        <v>0</v>
      </c>
      <c r="BI151" s="179">
        <f>IF(N151="nulová",J151,0)</f>
        <v>0</v>
      </c>
      <c r="BJ151" s="22" t="s">
        <v>24</v>
      </c>
      <c r="BK151" s="179">
        <f>ROUND(I151*H151,2)</f>
        <v>0</v>
      </c>
      <c r="BL151" s="22" t="s">
        <v>129</v>
      </c>
      <c r="BM151" s="22" t="s">
        <v>214</v>
      </c>
    </row>
    <row r="152" spans="2:65" s="1" customFormat="1" ht="27">
      <c r="B152" s="39"/>
      <c r="D152" s="180" t="s">
        <v>131</v>
      </c>
      <c r="F152" s="181" t="s">
        <v>215</v>
      </c>
      <c r="I152" s="182"/>
      <c r="L152" s="39"/>
      <c r="M152" s="183"/>
      <c r="N152" s="40"/>
      <c r="O152" s="40"/>
      <c r="P152" s="40"/>
      <c r="Q152" s="40"/>
      <c r="R152" s="40"/>
      <c r="S152" s="40"/>
      <c r="T152" s="68"/>
      <c r="AT152" s="22" t="s">
        <v>131</v>
      </c>
      <c r="AU152" s="22" t="s">
        <v>84</v>
      </c>
    </row>
    <row r="153" spans="2:65" s="1" customFormat="1" ht="409.5">
      <c r="B153" s="39"/>
      <c r="D153" s="180" t="s">
        <v>133</v>
      </c>
      <c r="F153" s="184" t="s">
        <v>216</v>
      </c>
      <c r="I153" s="182"/>
      <c r="L153" s="39"/>
      <c r="M153" s="183"/>
      <c r="N153" s="40"/>
      <c r="O153" s="40"/>
      <c r="P153" s="40"/>
      <c r="Q153" s="40"/>
      <c r="R153" s="40"/>
      <c r="S153" s="40"/>
      <c r="T153" s="68"/>
      <c r="AT153" s="22" t="s">
        <v>133</v>
      </c>
      <c r="AU153" s="22" t="s">
        <v>84</v>
      </c>
    </row>
    <row r="154" spans="2:65" s="11" customFormat="1" ht="13.5">
      <c r="B154" s="185"/>
      <c r="D154" s="180" t="s">
        <v>135</v>
      </c>
      <c r="E154" s="186" t="s">
        <v>5</v>
      </c>
      <c r="F154" s="187" t="s">
        <v>187</v>
      </c>
      <c r="H154" s="188">
        <v>28.324999999999999</v>
      </c>
      <c r="I154" s="189"/>
      <c r="L154" s="185"/>
      <c r="M154" s="190"/>
      <c r="N154" s="191"/>
      <c r="O154" s="191"/>
      <c r="P154" s="191"/>
      <c r="Q154" s="191"/>
      <c r="R154" s="191"/>
      <c r="S154" s="191"/>
      <c r="T154" s="192"/>
      <c r="AT154" s="186" t="s">
        <v>135</v>
      </c>
      <c r="AU154" s="186" t="s">
        <v>84</v>
      </c>
      <c r="AV154" s="11" t="s">
        <v>84</v>
      </c>
      <c r="AW154" s="11" t="s">
        <v>39</v>
      </c>
      <c r="AX154" s="11" t="s">
        <v>75</v>
      </c>
      <c r="AY154" s="186" t="s">
        <v>122</v>
      </c>
    </row>
    <row r="155" spans="2:65" s="12" customFormat="1" ht="13.5">
      <c r="B155" s="193"/>
      <c r="D155" s="180" t="s">
        <v>135</v>
      </c>
      <c r="E155" s="194" t="s">
        <v>5</v>
      </c>
      <c r="F155" s="195" t="s">
        <v>137</v>
      </c>
      <c r="H155" s="196">
        <v>28.324999999999999</v>
      </c>
      <c r="I155" s="197"/>
      <c r="L155" s="193"/>
      <c r="M155" s="198"/>
      <c r="N155" s="199"/>
      <c r="O155" s="199"/>
      <c r="P155" s="199"/>
      <c r="Q155" s="199"/>
      <c r="R155" s="199"/>
      <c r="S155" s="199"/>
      <c r="T155" s="200"/>
      <c r="AT155" s="194" t="s">
        <v>135</v>
      </c>
      <c r="AU155" s="194" t="s">
        <v>84</v>
      </c>
      <c r="AV155" s="12" t="s">
        <v>129</v>
      </c>
      <c r="AW155" s="12" t="s">
        <v>39</v>
      </c>
      <c r="AX155" s="12" t="s">
        <v>24</v>
      </c>
      <c r="AY155" s="194" t="s">
        <v>122</v>
      </c>
    </row>
    <row r="156" spans="2:65" s="1" customFormat="1" ht="16.5" customHeight="1">
      <c r="B156" s="167"/>
      <c r="C156" s="168" t="s">
        <v>11</v>
      </c>
      <c r="D156" s="168" t="s">
        <v>124</v>
      </c>
      <c r="E156" s="169" t="s">
        <v>217</v>
      </c>
      <c r="F156" s="170" t="s">
        <v>218</v>
      </c>
      <c r="G156" s="171" t="s">
        <v>151</v>
      </c>
      <c r="H156" s="172">
        <v>11.385</v>
      </c>
      <c r="I156" s="173"/>
      <c r="J156" s="174">
        <f>ROUND(I156*H156,2)</f>
        <v>0</v>
      </c>
      <c r="K156" s="170" t="s">
        <v>128</v>
      </c>
      <c r="L156" s="39"/>
      <c r="M156" s="175" t="s">
        <v>5</v>
      </c>
      <c r="N156" s="176" t="s">
        <v>46</v>
      </c>
      <c r="O156" s="40"/>
      <c r="P156" s="177">
        <f>O156*H156</f>
        <v>0</v>
      </c>
      <c r="Q156" s="177">
        <v>0</v>
      </c>
      <c r="R156" s="177">
        <f>Q156*H156</f>
        <v>0</v>
      </c>
      <c r="S156" s="177">
        <v>0</v>
      </c>
      <c r="T156" s="178">
        <f>S156*H156</f>
        <v>0</v>
      </c>
      <c r="AR156" s="22" t="s">
        <v>129</v>
      </c>
      <c r="AT156" s="22" t="s">
        <v>124</v>
      </c>
      <c r="AU156" s="22" t="s">
        <v>84</v>
      </c>
      <c r="AY156" s="22" t="s">
        <v>122</v>
      </c>
      <c r="BE156" s="179">
        <f>IF(N156="základní",J156,0)</f>
        <v>0</v>
      </c>
      <c r="BF156" s="179">
        <f>IF(N156="snížená",J156,0)</f>
        <v>0</v>
      </c>
      <c r="BG156" s="179">
        <f>IF(N156="zákl. přenesená",J156,0)</f>
        <v>0</v>
      </c>
      <c r="BH156" s="179">
        <f>IF(N156="sníž. přenesená",J156,0)</f>
        <v>0</v>
      </c>
      <c r="BI156" s="179">
        <f>IF(N156="nulová",J156,0)</f>
        <v>0</v>
      </c>
      <c r="BJ156" s="22" t="s">
        <v>24</v>
      </c>
      <c r="BK156" s="179">
        <f>ROUND(I156*H156,2)</f>
        <v>0</v>
      </c>
      <c r="BL156" s="22" t="s">
        <v>129</v>
      </c>
      <c r="BM156" s="22" t="s">
        <v>219</v>
      </c>
    </row>
    <row r="157" spans="2:65" s="1" customFormat="1" ht="40.5">
      <c r="B157" s="39"/>
      <c r="D157" s="180" t="s">
        <v>131</v>
      </c>
      <c r="F157" s="181" t="s">
        <v>220</v>
      </c>
      <c r="I157" s="182"/>
      <c r="L157" s="39"/>
      <c r="M157" s="183"/>
      <c r="N157" s="40"/>
      <c r="O157" s="40"/>
      <c r="P157" s="40"/>
      <c r="Q157" s="40"/>
      <c r="R157" s="40"/>
      <c r="S157" s="40"/>
      <c r="T157" s="68"/>
      <c r="AT157" s="22" t="s">
        <v>131</v>
      </c>
      <c r="AU157" s="22" t="s">
        <v>84</v>
      </c>
    </row>
    <row r="158" spans="2:65" s="1" customFormat="1" ht="108">
      <c r="B158" s="39"/>
      <c r="D158" s="180" t="s">
        <v>133</v>
      </c>
      <c r="F158" s="184" t="s">
        <v>221</v>
      </c>
      <c r="I158" s="182"/>
      <c r="L158" s="39"/>
      <c r="M158" s="183"/>
      <c r="N158" s="40"/>
      <c r="O158" s="40"/>
      <c r="P158" s="40"/>
      <c r="Q158" s="40"/>
      <c r="R158" s="40"/>
      <c r="S158" s="40"/>
      <c r="T158" s="68"/>
      <c r="AT158" s="22" t="s">
        <v>133</v>
      </c>
      <c r="AU158" s="22" t="s">
        <v>84</v>
      </c>
    </row>
    <row r="159" spans="2:65" s="11" customFormat="1" ht="13.5">
      <c r="B159" s="185"/>
      <c r="D159" s="180" t="s">
        <v>135</v>
      </c>
      <c r="E159" s="186" t="s">
        <v>5</v>
      </c>
      <c r="F159" s="187" t="s">
        <v>222</v>
      </c>
      <c r="H159" s="188">
        <v>11.385</v>
      </c>
      <c r="I159" s="189"/>
      <c r="L159" s="185"/>
      <c r="M159" s="190"/>
      <c r="N159" s="191"/>
      <c r="O159" s="191"/>
      <c r="P159" s="191"/>
      <c r="Q159" s="191"/>
      <c r="R159" s="191"/>
      <c r="S159" s="191"/>
      <c r="T159" s="192"/>
      <c r="AT159" s="186" t="s">
        <v>135</v>
      </c>
      <c r="AU159" s="186" t="s">
        <v>84</v>
      </c>
      <c r="AV159" s="11" t="s">
        <v>84</v>
      </c>
      <c r="AW159" s="11" t="s">
        <v>39</v>
      </c>
      <c r="AX159" s="11" t="s">
        <v>75</v>
      </c>
      <c r="AY159" s="186" t="s">
        <v>122</v>
      </c>
    </row>
    <row r="160" spans="2:65" s="12" customFormat="1" ht="13.5">
      <c r="B160" s="193"/>
      <c r="D160" s="180" t="s">
        <v>135</v>
      </c>
      <c r="E160" s="194" t="s">
        <v>5</v>
      </c>
      <c r="F160" s="195" t="s">
        <v>137</v>
      </c>
      <c r="H160" s="196">
        <v>11.385</v>
      </c>
      <c r="I160" s="197"/>
      <c r="L160" s="193"/>
      <c r="M160" s="198"/>
      <c r="N160" s="199"/>
      <c r="O160" s="199"/>
      <c r="P160" s="199"/>
      <c r="Q160" s="199"/>
      <c r="R160" s="199"/>
      <c r="S160" s="199"/>
      <c r="T160" s="200"/>
      <c r="AT160" s="194" t="s">
        <v>135</v>
      </c>
      <c r="AU160" s="194" t="s">
        <v>84</v>
      </c>
      <c r="AV160" s="12" t="s">
        <v>129</v>
      </c>
      <c r="AW160" s="12" t="s">
        <v>39</v>
      </c>
      <c r="AX160" s="12" t="s">
        <v>24</v>
      </c>
      <c r="AY160" s="194" t="s">
        <v>122</v>
      </c>
    </row>
    <row r="161" spans="2:65" s="1" customFormat="1" ht="16.5" customHeight="1">
      <c r="B161" s="167"/>
      <c r="C161" s="201" t="s">
        <v>223</v>
      </c>
      <c r="D161" s="201" t="s">
        <v>224</v>
      </c>
      <c r="E161" s="202" t="s">
        <v>225</v>
      </c>
      <c r="F161" s="203" t="s">
        <v>226</v>
      </c>
      <c r="G161" s="204" t="s">
        <v>207</v>
      </c>
      <c r="H161" s="205">
        <v>21.460999999999999</v>
      </c>
      <c r="I161" s="206"/>
      <c r="J161" s="207">
        <f>ROUND(I161*H161,2)</f>
        <v>0</v>
      </c>
      <c r="K161" s="203" t="s">
        <v>128</v>
      </c>
      <c r="L161" s="208"/>
      <c r="M161" s="209" t="s">
        <v>5</v>
      </c>
      <c r="N161" s="210" t="s">
        <v>46</v>
      </c>
      <c r="O161" s="40"/>
      <c r="P161" s="177">
        <f>O161*H161</f>
        <v>0</v>
      </c>
      <c r="Q161" s="177">
        <v>1</v>
      </c>
      <c r="R161" s="177">
        <f>Q161*H161</f>
        <v>21.460999999999999</v>
      </c>
      <c r="S161" s="177">
        <v>0</v>
      </c>
      <c r="T161" s="178">
        <f>S161*H161</f>
        <v>0</v>
      </c>
      <c r="AR161" s="22" t="s">
        <v>175</v>
      </c>
      <c r="AT161" s="22" t="s">
        <v>224</v>
      </c>
      <c r="AU161" s="22" t="s">
        <v>84</v>
      </c>
      <c r="AY161" s="22" t="s">
        <v>122</v>
      </c>
      <c r="BE161" s="179">
        <f>IF(N161="základní",J161,0)</f>
        <v>0</v>
      </c>
      <c r="BF161" s="179">
        <f>IF(N161="snížená",J161,0)</f>
        <v>0</v>
      </c>
      <c r="BG161" s="179">
        <f>IF(N161="zákl. přenesená",J161,0)</f>
        <v>0</v>
      </c>
      <c r="BH161" s="179">
        <f>IF(N161="sníž. přenesená",J161,0)</f>
        <v>0</v>
      </c>
      <c r="BI161" s="179">
        <f>IF(N161="nulová",J161,0)</f>
        <v>0</v>
      </c>
      <c r="BJ161" s="22" t="s">
        <v>24</v>
      </c>
      <c r="BK161" s="179">
        <f>ROUND(I161*H161,2)</f>
        <v>0</v>
      </c>
      <c r="BL161" s="22" t="s">
        <v>129</v>
      </c>
      <c r="BM161" s="22" t="s">
        <v>227</v>
      </c>
    </row>
    <row r="162" spans="2:65" s="1" customFormat="1" ht="40.5">
      <c r="B162" s="39"/>
      <c r="D162" s="180" t="s">
        <v>131</v>
      </c>
      <c r="F162" s="181" t="s">
        <v>228</v>
      </c>
      <c r="I162" s="182"/>
      <c r="L162" s="39"/>
      <c r="M162" s="183"/>
      <c r="N162" s="40"/>
      <c r="O162" s="40"/>
      <c r="P162" s="40"/>
      <c r="Q162" s="40"/>
      <c r="R162" s="40"/>
      <c r="S162" s="40"/>
      <c r="T162" s="68"/>
      <c r="AT162" s="22" t="s">
        <v>131</v>
      </c>
      <c r="AU162" s="22" t="s">
        <v>84</v>
      </c>
    </row>
    <row r="163" spans="2:65" s="11" customFormat="1" ht="13.5">
      <c r="B163" s="185"/>
      <c r="D163" s="180" t="s">
        <v>135</v>
      </c>
      <c r="E163" s="186" t="s">
        <v>5</v>
      </c>
      <c r="F163" s="187" t="s">
        <v>229</v>
      </c>
      <c r="H163" s="188">
        <v>21.460999999999999</v>
      </c>
      <c r="I163" s="189"/>
      <c r="L163" s="185"/>
      <c r="M163" s="190"/>
      <c r="N163" s="191"/>
      <c r="O163" s="191"/>
      <c r="P163" s="191"/>
      <c r="Q163" s="191"/>
      <c r="R163" s="191"/>
      <c r="S163" s="191"/>
      <c r="T163" s="192"/>
      <c r="AT163" s="186" t="s">
        <v>135</v>
      </c>
      <c r="AU163" s="186" t="s">
        <v>84</v>
      </c>
      <c r="AV163" s="11" t="s">
        <v>84</v>
      </c>
      <c r="AW163" s="11" t="s">
        <v>39</v>
      </c>
      <c r="AX163" s="11" t="s">
        <v>75</v>
      </c>
      <c r="AY163" s="186" t="s">
        <v>122</v>
      </c>
    </row>
    <row r="164" spans="2:65" s="12" customFormat="1" ht="13.5">
      <c r="B164" s="193"/>
      <c r="D164" s="180" t="s">
        <v>135</v>
      </c>
      <c r="E164" s="194" t="s">
        <v>5</v>
      </c>
      <c r="F164" s="195" t="s">
        <v>137</v>
      </c>
      <c r="H164" s="196">
        <v>21.460999999999999</v>
      </c>
      <c r="I164" s="197"/>
      <c r="L164" s="193"/>
      <c r="M164" s="198"/>
      <c r="N164" s="199"/>
      <c r="O164" s="199"/>
      <c r="P164" s="199"/>
      <c r="Q164" s="199"/>
      <c r="R164" s="199"/>
      <c r="S164" s="199"/>
      <c r="T164" s="200"/>
      <c r="AT164" s="194" t="s">
        <v>135</v>
      </c>
      <c r="AU164" s="194" t="s">
        <v>84</v>
      </c>
      <c r="AV164" s="12" t="s">
        <v>129</v>
      </c>
      <c r="AW164" s="12" t="s">
        <v>39</v>
      </c>
      <c r="AX164" s="12" t="s">
        <v>24</v>
      </c>
      <c r="AY164" s="194" t="s">
        <v>122</v>
      </c>
    </row>
    <row r="165" spans="2:65" s="10" customFormat="1" ht="22.35" customHeight="1">
      <c r="B165" s="154"/>
      <c r="D165" s="155" t="s">
        <v>74</v>
      </c>
      <c r="E165" s="165" t="s">
        <v>199</v>
      </c>
      <c r="F165" s="165" t="s">
        <v>230</v>
      </c>
      <c r="I165" s="157"/>
      <c r="J165" s="166">
        <f>BK165</f>
        <v>0</v>
      </c>
      <c r="L165" s="154"/>
      <c r="M165" s="159"/>
      <c r="N165" s="160"/>
      <c r="O165" s="160"/>
      <c r="P165" s="161">
        <f>SUM(P166:P170)</f>
        <v>0</v>
      </c>
      <c r="Q165" s="160"/>
      <c r="R165" s="161">
        <f>SUM(R166:R170)</f>
        <v>0</v>
      </c>
      <c r="S165" s="160"/>
      <c r="T165" s="162">
        <f>SUM(T166:T170)</f>
        <v>0</v>
      </c>
      <c r="AR165" s="155" t="s">
        <v>24</v>
      </c>
      <c r="AT165" s="163" t="s">
        <v>74</v>
      </c>
      <c r="AU165" s="163" t="s">
        <v>84</v>
      </c>
      <c r="AY165" s="155" t="s">
        <v>122</v>
      </c>
      <c r="BK165" s="164">
        <f>SUM(BK166:BK170)</f>
        <v>0</v>
      </c>
    </row>
    <row r="166" spans="2:65" s="1" customFormat="1" ht="16.5" customHeight="1">
      <c r="B166" s="167"/>
      <c r="C166" s="168" t="s">
        <v>231</v>
      </c>
      <c r="D166" s="168" t="s">
        <v>124</v>
      </c>
      <c r="E166" s="169" t="s">
        <v>232</v>
      </c>
      <c r="F166" s="170" t="s">
        <v>233</v>
      </c>
      <c r="G166" s="171" t="s">
        <v>151</v>
      </c>
      <c r="H166" s="172">
        <v>16.940000000000001</v>
      </c>
      <c r="I166" s="173"/>
      <c r="J166" s="174">
        <f>ROUND(I166*H166,2)</f>
        <v>0</v>
      </c>
      <c r="K166" s="170" t="s">
        <v>128</v>
      </c>
      <c r="L166" s="39"/>
      <c r="M166" s="175" t="s">
        <v>5</v>
      </c>
      <c r="N166" s="176" t="s">
        <v>46</v>
      </c>
      <c r="O166" s="40"/>
      <c r="P166" s="177">
        <f>O166*H166</f>
        <v>0</v>
      </c>
      <c r="Q166" s="177">
        <v>0</v>
      </c>
      <c r="R166" s="177">
        <f>Q166*H166</f>
        <v>0</v>
      </c>
      <c r="S166" s="177">
        <v>0</v>
      </c>
      <c r="T166" s="178">
        <f>S166*H166</f>
        <v>0</v>
      </c>
      <c r="AR166" s="22" t="s">
        <v>129</v>
      </c>
      <c r="AT166" s="22" t="s">
        <v>124</v>
      </c>
      <c r="AU166" s="22" t="s">
        <v>143</v>
      </c>
      <c r="AY166" s="22" t="s">
        <v>122</v>
      </c>
      <c r="BE166" s="179">
        <f>IF(N166="základní",J166,0)</f>
        <v>0</v>
      </c>
      <c r="BF166" s="179">
        <f>IF(N166="snížená",J166,0)</f>
        <v>0</v>
      </c>
      <c r="BG166" s="179">
        <f>IF(N166="zákl. přenesená",J166,0)</f>
        <v>0</v>
      </c>
      <c r="BH166" s="179">
        <f>IF(N166="sníž. přenesená",J166,0)</f>
        <v>0</v>
      </c>
      <c r="BI166" s="179">
        <f>IF(N166="nulová",J166,0)</f>
        <v>0</v>
      </c>
      <c r="BJ166" s="22" t="s">
        <v>24</v>
      </c>
      <c r="BK166" s="179">
        <f>ROUND(I166*H166,2)</f>
        <v>0</v>
      </c>
      <c r="BL166" s="22" t="s">
        <v>129</v>
      </c>
      <c r="BM166" s="22" t="s">
        <v>234</v>
      </c>
    </row>
    <row r="167" spans="2:65" s="1" customFormat="1" ht="27">
      <c r="B167" s="39"/>
      <c r="D167" s="180" t="s">
        <v>131</v>
      </c>
      <c r="F167" s="181" t="s">
        <v>235</v>
      </c>
      <c r="I167" s="182"/>
      <c r="L167" s="39"/>
      <c r="M167" s="183"/>
      <c r="N167" s="40"/>
      <c r="O167" s="40"/>
      <c r="P167" s="40"/>
      <c r="Q167" s="40"/>
      <c r="R167" s="40"/>
      <c r="S167" s="40"/>
      <c r="T167" s="68"/>
      <c r="AT167" s="22" t="s">
        <v>131</v>
      </c>
      <c r="AU167" s="22" t="s">
        <v>143</v>
      </c>
    </row>
    <row r="168" spans="2:65" s="1" customFormat="1" ht="378">
      <c r="B168" s="39"/>
      <c r="D168" s="180" t="s">
        <v>133</v>
      </c>
      <c r="F168" s="184" t="s">
        <v>236</v>
      </c>
      <c r="I168" s="182"/>
      <c r="L168" s="39"/>
      <c r="M168" s="183"/>
      <c r="N168" s="40"/>
      <c r="O168" s="40"/>
      <c r="P168" s="40"/>
      <c r="Q168" s="40"/>
      <c r="R168" s="40"/>
      <c r="S168" s="40"/>
      <c r="T168" s="68"/>
      <c r="AT168" s="22" t="s">
        <v>133</v>
      </c>
      <c r="AU168" s="22" t="s">
        <v>143</v>
      </c>
    </row>
    <row r="169" spans="2:65" s="11" customFormat="1" ht="13.5">
      <c r="B169" s="185"/>
      <c r="D169" s="180" t="s">
        <v>135</v>
      </c>
      <c r="E169" s="186" t="s">
        <v>5</v>
      </c>
      <c r="F169" s="187" t="s">
        <v>237</v>
      </c>
      <c r="H169" s="188">
        <v>16.940000000000001</v>
      </c>
      <c r="I169" s="189"/>
      <c r="L169" s="185"/>
      <c r="M169" s="190"/>
      <c r="N169" s="191"/>
      <c r="O169" s="191"/>
      <c r="P169" s="191"/>
      <c r="Q169" s="191"/>
      <c r="R169" s="191"/>
      <c r="S169" s="191"/>
      <c r="T169" s="192"/>
      <c r="AT169" s="186" t="s">
        <v>135</v>
      </c>
      <c r="AU169" s="186" t="s">
        <v>143</v>
      </c>
      <c r="AV169" s="11" t="s">
        <v>84</v>
      </c>
      <c r="AW169" s="11" t="s">
        <v>39</v>
      </c>
      <c r="AX169" s="11" t="s">
        <v>75</v>
      </c>
      <c r="AY169" s="186" t="s">
        <v>122</v>
      </c>
    </row>
    <row r="170" spans="2:65" s="12" customFormat="1" ht="13.5">
      <c r="B170" s="193"/>
      <c r="D170" s="180" t="s">
        <v>135</v>
      </c>
      <c r="E170" s="194" t="s">
        <v>5</v>
      </c>
      <c r="F170" s="195" t="s">
        <v>137</v>
      </c>
      <c r="H170" s="196">
        <v>16.940000000000001</v>
      </c>
      <c r="I170" s="197"/>
      <c r="L170" s="193"/>
      <c r="M170" s="198"/>
      <c r="N170" s="199"/>
      <c r="O170" s="199"/>
      <c r="P170" s="199"/>
      <c r="Q170" s="199"/>
      <c r="R170" s="199"/>
      <c r="S170" s="199"/>
      <c r="T170" s="200"/>
      <c r="AT170" s="194" t="s">
        <v>135</v>
      </c>
      <c r="AU170" s="194" t="s">
        <v>143</v>
      </c>
      <c r="AV170" s="12" t="s">
        <v>129</v>
      </c>
      <c r="AW170" s="12" t="s">
        <v>39</v>
      </c>
      <c r="AX170" s="12" t="s">
        <v>24</v>
      </c>
      <c r="AY170" s="194" t="s">
        <v>122</v>
      </c>
    </row>
    <row r="171" spans="2:65" s="10" customFormat="1" ht="29.85" customHeight="1">
      <c r="B171" s="154"/>
      <c r="D171" s="155" t="s">
        <v>74</v>
      </c>
      <c r="E171" s="165" t="s">
        <v>129</v>
      </c>
      <c r="F171" s="165" t="s">
        <v>238</v>
      </c>
      <c r="I171" s="157"/>
      <c r="J171" s="166">
        <f>BK171</f>
        <v>0</v>
      </c>
      <c r="L171" s="154"/>
      <c r="M171" s="159"/>
      <c r="N171" s="160"/>
      <c r="O171" s="160"/>
      <c r="P171" s="161">
        <f>SUM(P172:P176)</f>
        <v>0</v>
      </c>
      <c r="Q171" s="160"/>
      <c r="R171" s="161">
        <f>SUM(R172:R176)</f>
        <v>4.7836480999999997</v>
      </c>
      <c r="S171" s="160"/>
      <c r="T171" s="162">
        <f>SUM(T172:T176)</f>
        <v>0</v>
      </c>
      <c r="AR171" s="155" t="s">
        <v>24</v>
      </c>
      <c r="AT171" s="163" t="s">
        <v>74</v>
      </c>
      <c r="AU171" s="163" t="s">
        <v>24</v>
      </c>
      <c r="AY171" s="155" t="s">
        <v>122</v>
      </c>
      <c r="BK171" s="164">
        <f>SUM(BK172:BK176)</f>
        <v>0</v>
      </c>
    </row>
    <row r="172" spans="2:65" s="1" customFormat="1" ht="16.5" customHeight="1">
      <c r="B172" s="167"/>
      <c r="C172" s="168" t="s">
        <v>239</v>
      </c>
      <c r="D172" s="168" t="s">
        <v>124</v>
      </c>
      <c r="E172" s="169" t="s">
        <v>240</v>
      </c>
      <c r="F172" s="170" t="s">
        <v>241</v>
      </c>
      <c r="G172" s="171" t="s">
        <v>151</v>
      </c>
      <c r="H172" s="172">
        <v>2.5299999999999998</v>
      </c>
      <c r="I172" s="173"/>
      <c r="J172" s="174">
        <f>ROUND(I172*H172,2)</f>
        <v>0</v>
      </c>
      <c r="K172" s="170" t="s">
        <v>128</v>
      </c>
      <c r="L172" s="39"/>
      <c r="M172" s="175" t="s">
        <v>5</v>
      </c>
      <c r="N172" s="176" t="s">
        <v>46</v>
      </c>
      <c r="O172" s="40"/>
      <c r="P172" s="177">
        <f>O172*H172</f>
        <v>0</v>
      </c>
      <c r="Q172" s="177">
        <v>1.8907700000000001</v>
      </c>
      <c r="R172" s="177">
        <f>Q172*H172</f>
        <v>4.7836480999999997</v>
      </c>
      <c r="S172" s="177">
        <v>0</v>
      </c>
      <c r="T172" s="178">
        <f>S172*H172</f>
        <v>0</v>
      </c>
      <c r="AR172" s="22" t="s">
        <v>129</v>
      </c>
      <c r="AT172" s="22" t="s">
        <v>124</v>
      </c>
      <c r="AU172" s="22" t="s">
        <v>84</v>
      </c>
      <c r="AY172" s="22" t="s">
        <v>122</v>
      </c>
      <c r="BE172" s="179">
        <f>IF(N172="základní",J172,0)</f>
        <v>0</v>
      </c>
      <c r="BF172" s="179">
        <f>IF(N172="snížená",J172,0)</f>
        <v>0</v>
      </c>
      <c r="BG172" s="179">
        <f>IF(N172="zákl. přenesená",J172,0)</f>
        <v>0</v>
      </c>
      <c r="BH172" s="179">
        <f>IF(N172="sníž. přenesená",J172,0)</f>
        <v>0</v>
      </c>
      <c r="BI172" s="179">
        <f>IF(N172="nulová",J172,0)</f>
        <v>0</v>
      </c>
      <c r="BJ172" s="22" t="s">
        <v>24</v>
      </c>
      <c r="BK172" s="179">
        <f>ROUND(I172*H172,2)</f>
        <v>0</v>
      </c>
      <c r="BL172" s="22" t="s">
        <v>129</v>
      </c>
      <c r="BM172" s="22" t="s">
        <v>242</v>
      </c>
    </row>
    <row r="173" spans="2:65" s="1" customFormat="1" ht="27">
      <c r="B173" s="39"/>
      <c r="D173" s="180" t="s">
        <v>131</v>
      </c>
      <c r="F173" s="181" t="s">
        <v>243</v>
      </c>
      <c r="I173" s="182"/>
      <c r="L173" s="39"/>
      <c r="M173" s="183"/>
      <c r="N173" s="40"/>
      <c r="O173" s="40"/>
      <c r="P173" s="40"/>
      <c r="Q173" s="40"/>
      <c r="R173" s="40"/>
      <c r="S173" s="40"/>
      <c r="T173" s="68"/>
      <c r="AT173" s="22" t="s">
        <v>131</v>
      </c>
      <c r="AU173" s="22" t="s">
        <v>84</v>
      </c>
    </row>
    <row r="174" spans="2:65" s="1" customFormat="1" ht="54">
      <c r="B174" s="39"/>
      <c r="D174" s="180" t="s">
        <v>133</v>
      </c>
      <c r="F174" s="184" t="s">
        <v>244</v>
      </c>
      <c r="I174" s="182"/>
      <c r="L174" s="39"/>
      <c r="M174" s="183"/>
      <c r="N174" s="40"/>
      <c r="O174" s="40"/>
      <c r="P174" s="40"/>
      <c r="Q174" s="40"/>
      <c r="R174" s="40"/>
      <c r="S174" s="40"/>
      <c r="T174" s="68"/>
      <c r="AT174" s="22" t="s">
        <v>133</v>
      </c>
      <c r="AU174" s="22" t="s">
        <v>84</v>
      </c>
    </row>
    <row r="175" spans="2:65" s="11" customFormat="1" ht="13.5">
      <c r="B175" s="185"/>
      <c r="D175" s="180" t="s">
        <v>135</v>
      </c>
      <c r="E175" s="186" t="s">
        <v>5</v>
      </c>
      <c r="F175" s="187" t="s">
        <v>245</v>
      </c>
      <c r="H175" s="188">
        <v>2.5299999999999998</v>
      </c>
      <c r="I175" s="189"/>
      <c r="L175" s="185"/>
      <c r="M175" s="190"/>
      <c r="N175" s="191"/>
      <c r="O175" s="191"/>
      <c r="P175" s="191"/>
      <c r="Q175" s="191"/>
      <c r="R175" s="191"/>
      <c r="S175" s="191"/>
      <c r="T175" s="192"/>
      <c r="AT175" s="186" t="s">
        <v>135</v>
      </c>
      <c r="AU175" s="186" t="s">
        <v>84</v>
      </c>
      <c r="AV175" s="11" t="s">
        <v>84</v>
      </c>
      <c r="AW175" s="11" t="s">
        <v>39</v>
      </c>
      <c r="AX175" s="11" t="s">
        <v>75</v>
      </c>
      <c r="AY175" s="186" t="s">
        <v>122</v>
      </c>
    </row>
    <row r="176" spans="2:65" s="12" customFormat="1" ht="13.5">
      <c r="B176" s="193"/>
      <c r="D176" s="180" t="s">
        <v>135</v>
      </c>
      <c r="E176" s="194" t="s">
        <v>5</v>
      </c>
      <c r="F176" s="195" t="s">
        <v>137</v>
      </c>
      <c r="H176" s="196">
        <v>2.5299999999999998</v>
      </c>
      <c r="I176" s="197"/>
      <c r="L176" s="193"/>
      <c r="M176" s="198"/>
      <c r="N176" s="199"/>
      <c r="O176" s="199"/>
      <c r="P176" s="199"/>
      <c r="Q176" s="199"/>
      <c r="R176" s="199"/>
      <c r="S176" s="199"/>
      <c r="T176" s="200"/>
      <c r="AT176" s="194" t="s">
        <v>135</v>
      </c>
      <c r="AU176" s="194" t="s">
        <v>84</v>
      </c>
      <c r="AV176" s="12" t="s">
        <v>129</v>
      </c>
      <c r="AW176" s="12" t="s">
        <v>39</v>
      </c>
      <c r="AX176" s="12" t="s">
        <v>24</v>
      </c>
      <c r="AY176" s="194" t="s">
        <v>122</v>
      </c>
    </row>
    <row r="177" spans="2:65" s="10" customFormat="1" ht="29.85" customHeight="1">
      <c r="B177" s="154"/>
      <c r="D177" s="155" t="s">
        <v>74</v>
      </c>
      <c r="E177" s="165" t="s">
        <v>175</v>
      </c>
      <c r="F177" s="165" t="s">
        <v>246</v>
      </c>
      <c r="I177" s="157"/>
      <c r="J177" s="166">
        <f>BK177</f>
        <v>0</v>
      </c>
      <c r="L177" s="154"/>
      <c r="M177" s="159"/>
      <c r="N177" s="160"/>
      <c r="O177" s="160"/>
      <c r="P177" s="161">
        <f>SUM(P178:P256)</f>
        <v>0</v>
      </c>
      <c r="Q177" s="160"/>
      <c r="R177" s="161">
        <f>SUM(R178:R256)</f>
        <v>5.1889999999999999E-2</v>
      </c>
      <c r="S177" s="160"/>
      <c r="T177" s="162">
        <f>SUM(T178:T256)</f>
        <v>3.14E-3</v>
      </c>
      <c r="AR177" s="155" t="s">
        <v>24</v>
      </c>
      <c r="AT177" s="163" t="s">
        <v>74</v>
      </c>
      <c r="AU177" s="163" t="s">
        <v>24</v>
      </c>
      <c r="AY177" s="155" t="s">
        <v>122</v>
      </c>
      <c r="BK177" s="164">
        <f>SUM(BK178:BK256)</f>
        <v>0</v>
      </c>
    </row>
    <row r="178" spans="2:65" s="1" customFormat="1" ht="25.5" customHeight="1">
      <c r="B178" s="167"/>
      <c r="C178" s="168" t="s">
        <v>247</v>
      </c>
      <c r="D178" s="168" t="s">
        <v>124</v>
      </c>
      <c r="E178" s="169" t="s">
        <v>248</v>
      </c>
      <c r="F178" s="170" t="s">
        <v>249</v>
      </c>
      <c r="G178" s="171" t="s">
        <v>127</v>
      </c>
      <c r="H178" s="172">
        <v>5</v>
      </c>
      <c r="I178" s="173"/>
      <c r="J178" s="174">
        <f>ROUND(I178*H178,2)</f>
        <v>0</v>
      </c>
      <c r="K178" s="170" t="s">
        <v>128</v>
      </c>
      <c r="L178" s="39"/>
      <c r="M178" s="175" t="s">
        <v>5</v>
      </c>
      <c r="N178" s="176" t="s">
        <v>46</v>
      </c>
      <c r="O178" s="40"/>
      <c r="P178" s="177">
        <f>O178*H178</f>
        <v>0</v>
      </c>
      <c r="Q178" s="177">
        <v>0</v>
      </c>
      <c r="R178" s="177">
        <f>Q178*H178</f>
        <v>0</v>
      </c>
      <c r="S178" s="177">
        <v>0</v>
      </c>
      <c r="T178" s="178">
        <f>S178*H178</f>
        <v>0</v>
      </c>
      <c r="AR178" s="22" t="s">
        <v>129</v>
      </c>
      <c r="AT178" s="22" t="s">
        <v>124</v>
      </c>
      <c r="AU178" s="22" t="s">
        <v>84</v>
      </c>
      <c r="AY178" s="22" t="s">
        <v>122</v>
      </c>
      <c r="BE178" s="179">
        <f>IF(N178="základní",J178,0)</f>
        <v>0</v>
      </c>
      <c r="BF178" s="179">
        <f>IF(N178="snížená",J178,0)</f>
        <v>0</v>
      </c>
      <c r="BG178" s="179">
        <f>IF(N178="zákl. přenesená",J178,0)</f>
        <v>0</v>
      </c>
      <c r="BH178" s="179">
        <f>IF(N178="sníž. přenesená",J178,0)</f>
        <v>0</v>
      </c>
      <c r="BI178" s="179">
        <f>IF(N178="nulová",J178,0)</f>
        <v>0</v>
      </c>
      <c r="BJ178" s="22" t="s">
        <v>24</v>
      </c>
      <c r="BK178" s="179">
        <f>ROUND(I178*H178,2)</f>
        <v>0</v>
      </c>
      <c r="BL178" s="22" t="s">
        <v>129</v>
      </c>
      <c r="BM178" s="22" t="s">
        <v>250</v>
      </c>
    </row>
    <row r="179" spans="2:65" s="1" customFormat="1" ht="27">
      <c r="B179" s="39"/>
      <c r="D179" s="180" t="s">
        <v>131</v>
      </c>
      <c r="F179" s="181" t="s">
        <v>251</v>
      </c>
      <c r="I179" s="182"/>
      <c r="L179" s="39"/>
      <c r="M179" s="183"/>
      <c r="N179" s="40"/>
      <c r="O179" s="40"/>
      <c r="P179" s="40"/>
      <c r="Q179" s="40"/>
      <c r="R179" s="40"/>
      <c r="S179" s="40"/>
      <c r="T179" s="68"/>
      <c r="AT179" s="22" t="s">
        <v>131</v>
      </c>
      <c r="AU179" s="22" t="s">
        <v>84</v>
      </c>
    </row>
    <row r="180" spans="2:65" s="1" customFormat="1" ht="67.5">
      <c r="B180" s="39"/>
      <c r="D180" s="180" t="s">
        <v>133</v>
      </c>
      <c r="F180" s="184" t="s">
        <v>252</v>
      </c>
      <c r="I180" s="182"/>
      <c r="L180" s="39"/>
      <c r="M180" s="183"/>
      <c r="N180" s="40"/>
      <c r="O180" s="40"/>
      <c r="P180" s="40"/>
      <c r="Q180" s="40"/>
      <c r="R180" s="40"/>
      <c r="S180" s="40"/>
      <c r="T180" s="68"/>
      <c r="AT180" s="22" t="s">
        <v>133</v>
      </c>
      <c r="AU180" s="22" t="s">
        <v>84</v>
      </c>
    </row>
    <row r="181" spans="2:65" s="11" customFormat="1" ht="13.5">
      <c r="B181" s="185"/>
      <c r="D181" s="180" t="s">
        <v>135</v>
      </c>
      <c r="E181" s="186" t="s">
        <v>5</v>
      </c>
      <c r="F181" s="187" t="s">
        <v>253</v>
      </c>
      <c r="H181" s="188">
        <v>5</v>
      </c>
      <c r="I181" s="189"/>
      <c r="L181" s="185"/>
      <c r="M181" s="190"/>
      <c r="N181" s="191"/>
      <c r="O181" s="191"/>
      <c r="P181" s="191"/>
      <c r="Q181" s="191"/>
      <c r="R181" s="191"/>
      <c r="S181" s="191"/>
      <c r="T181" s="192"/>
      <c r="AT181" s="186" t="s">
        <v>135</v>
      </c>
      <c r="AU181" s="186" t="s">
        <v>84</v>
      </c>
      <c r="AV181" s="11" t="s">
        <v>84</v>
      </c>
      <c r="AW181" s="11" t="s">
        <v>39</v>
      </c>
      <c r="AX181" s="11" t="s">
        <v>75</v>
      </c>
      <c r="AY181" s="186" t="s">
        <v>122</v>
      </c>
    </row>
    <row r="182" spans="2:65" s="12" customFormat="1" ht="13.5">
      <c r="B182" s="193"/>
      <c r="D182" s="180" t="s">
        <v>135</v>
      </c>
      <c r="E182" s="194" t="s">
        <v>5</v>
      </c>
      <c r="F182" s="195" t="s">
        <v>137</v>
      </c>
      <c r="H182" s="196">
        <v>5</v>
      </c>
      <c r="I182" s="197"/>
      <c r="L182" s="193"/>
      <c r="M182" s="198"/>
      <c r="N182" s="199"/>
      <c r="O182" s="199"/>
      <c r="P182" s="199"/>
      <c r="Q182" s="199"/>
      <c r="R182" s="199"/>
      <c r="S182" s="199"/>
      <c r="T182" s="200"/>
      <c r="AT182" s="194" t="s">
        <v>135</v>
      </c>
      <c r="AU182" s="194" t="s">
        <v>84</v>
      </c>
      <c r="AV182" s="12" t="s">
        <v>129</v>
      </c>
      <c r="AW182" s="12" t="s">
        <v>39</v>
      </c>
      <c r="AX182" s="12" t="s">
        <v>24</v>
      </c>
      <c r="AY182" s="194" t="s">
        <v>122</v>
      </c>
    </row>
    <row r="183" spans="2:65" s="1" customFormat="1" ht="16.5" customHeight="1">
      <c r="B183" s="167"/>
      <c r="C183" s="201" t="s">
        <v>254</v>
      </c>
      <c r="D183" s="201" t="s">
        <v>224</v>
      </c>
      <c r="E183" s="202" t="s">
        <v>255</v>
      </c>
      <c r="F183" s="203" t="s">
        <v>256</v>
      </c>
      <c r="G183" s="204" t="s">
        <v>127</v>
      </c>
      <c r="H183" s="205">
        <v>5</v>
      </c>
      <c r="I183" s="206"/>
      <c r="J183" s="207">
        <f>ROUND(I183*H183,2)</f>
        <v>0</v>
      </c>
      <c r="K183" s="203" t="s">
        <v>128</v>
      </c>
      <c r="L183" s="208"/>
      <c r="M183" s="209" t="s">
        <v>5</v>
      </c>
      <c r="N183" s="210" t="s">
        <v>46</v>
      </c>
      <c r="O183" s="40"/>
      <c r="P183" s="177">
        <f>O183*H183</f>
        <v>0</v>
      </c>
      <c r="Q183" s="177">
        <v>4.8999999999999998E-4</v>
      </c>
      <c r="R183" s="177">
        <f>Q183*H183</f>
        <v>2.4499999999999999E-3</v>
      </c>
      <c r="S183" s="177">
        <v>0</v>
      </c>
      <c r="T183" s="178">
        <f>S183*H183</f>
        <v>0</v>
      </c>
      <c r="AR183" s="22" t="s">
        <v>175</v>
      </c>
      <c r="AT183" s="22" t="s">
        <v>224</v>
      </c>
      <c r="AU183" s="22" t="s">
        <v>84</v>
      </c>
      <c r="AY183" s="22" t="s">
        <v>122</v>
      </c>
      <c r="BE183" s="179">
        <f>IF(N183="základní",J183,0)</f>
        <v>0</v>
      </c>
      <c r="BF183" s="179">
        <f>IF(N183="snížená",J183,0)</f>
        <v>0</v>
      </c>
      <c r="BG183" s="179">
        <f>IF(N183="zákl. přenesená",J183,0)</f>
        <v>0</v>
      </c>
      <c r="BH183" s="179">
        <f>IF(N183="sníž. přenesená",J183,0)</f>
        <v>0</v>
      </c>
      <c r="BI183" s="179">
        <f>IF(N183="nulová",J183,0)</f>
        <v>0</v>
      </c>
      <c r="BJ183" s="22" t="s">
        <v>24</v>
      </c>
      <c r="BK183" s="179">
        <f>ROUND(I183*H183,2)</f>
        <v>0</v>
      </c>
      <c r="BL183" s="22" t="s">
        <v>129</v>
      </c>
      <c r="BM183" s="22" t="s">
        <v>257</v>
      </c>
    </row>
    <row r="184" spans="2:65" s="1" customFormat="1" ht="40.5">
      <c r="B184" s="39"/>
      <c r="D184" s="180" t="s">
        <v>131</v>
      </c>
      <c r="F184" s="181" t="s">
        <v>258</v>
      </c>
      <c r="I184" s="182"/>
      <c r="L184" s="39"/>
      <c r="M184" s="183"/>
      <c r="N184" s="40"/>
      <c r="O184" s="40"/>
      <c r="P184" s="40"/>
      <c r="Q184" s="40"/>
      <c r="R184" s="40"/>
      <c r="S184" s="40"/>
      <c r="T184" s="68"/>
      <c r="AT184" s="22" t="s">
        <v>131</v>
      </c>
      <c r="AU184" s="22" t="s">
        <v>84</v>
      </c>
    </row>
    <row r="185" spans="2:65" s="11" customFormat="1" ht="13.5">
      <c r="B185" s="185"/>
      <c r="D185" s="180" t="s">
        <v>135</v>
      </c>
      <c r="E185" s="186" t="s">
        <v>5</v>
      </c>
      <c r="F185" s="187" t="s">
        <v>253</v>
      </c>
      <c r="H185" s="188">
        <v>5</v>
      </c>
      <c r="I185" s="189"/>
      <c r="L185" s="185"/>
      <c r="M185" s="190"/>
      <c r="N185" s="191"/>
      <c r="O185" s="191"/>
      <c r="P185" s="191"/>
      <c r="Q185" s="191"/>
      <c r="R185" s="191"/>
      <c r="S185" s="191"/>
      <c r="T185" s="192"/>
      <c r="AT185" s="186" t="s">
        <v>135</v>
      </c>
      <c r="AU185" s="186" t="s">
        <v>84</v>
      </c>
      <c r="AV185" s="11" t="s">
        <v>84</v>
      </c>
      <c r="AW185" s="11" t="s">
        <v>39</v>
      </c>
      <c r="AX185" s="11" t="s">
        <v>75</v>
      </c>
      <c r="AY185" s="186" t="s">
        <v>122</v>
      </c>
    </row>
    <row r="186" spans="2:65" s="12" customFormat="1" ht="13.5">
      <c r="B186" s="193"/>
      <c r="D186" s="180" t="s">
        <v>135</v>
      </c>
      <c r="E186" s="194" t="s">
        <v>5</v>
      </c>
      <c r="F186" s="195" t="s">
        <v>137</v>
      </c>
      <c r="H186" s="196">
        <v>5</v>
      </c>
      <c r="I186" s="197"/>
      <c r="L186" s="193"/>
      <c r="M186" s="198"/>
      <c r="N186" s="199"/>
      <c r="O186" s="199"/>
      <c r="P186" s="199"/>
      <c r="Q186" s="199"/>
      <c r="R186" s="199"/>
      <c r="S186" s="199"/>
      <c r="T186" s="200"/>
      <c r="AT186" s="194" t="s">
        <v>135</v>
      </c>
      <c r="AU186" s="194" t="s">
        <v>84</v>
      </c>
      <c r="AV186" s="12" t="s">
        <v>129</v>
      </c>
      <c r="AW186" s="12" t="s">
        <v>39</v>
      </c>
      <c r="AX186" s="12" t="s">
        <v>24</v>
      </c>
      <c r="AY186" s="194" t="s">
        <v>122</v>
      </c>
    </row>
    <row r="187" spans="2:65" s="1" customFormat="1" ht="25.5" customHeight="1">
      <c r="B187" s="167"/>
      <c r="C187" s="168" t="s">
        <v>10</v>
      </c>
      <c r="D187" s="168" t="s">
        <v>124</v>
      </c>
      <c r="E187" s="169" t="s">
        <v>259</v>
      </c>
      <c r="F187" s="170" t="s">
        <v>260</v>
      </c>
      <c r="G187" s="171" t="s">
        <v>127</v>
      </c>
      <c r="H187" s="172">
        <v>2</v>
      </c>
      <c r="I187" s="173"/>
      <c r="J187" s="174">
        <f>ROUND(I187*H187,2)</f>
        <v>0</v>
      </c>
      <c r="K187" s="170" t="s">
        <v>128</v>
      </c>
      <c r="L187" s="39"/>
      <c r="M187" s="175" t="s">
        <v>5</v>
      </c>
      <c r="N187" s="176" t="s">
        <v>46</v>
      </c>
      <c r="O187" s="40"/>
      <c r="P187" s="177">
        <f>O187*H187</f>
        <v>0</v>
      </c>
      <c r="Q187" s="177">
        <v>0</v>
      </c>
      <c r="R187" s="177">
        <f>Q187*H187</f>
        <v>0</v>
      </c>
      <c r="S187" s="177">
        <v>0</v>
      </c>
      <c r="T187" s="178">
        <f>S187*H187</f>
        <v>0</v>
      </c>
      <c r="AR187" s="22" t="s">
        <v>129</v>
      </c>
      <c r="AT187" s="22" t="s">
        <v>124</v>
      </c>
      <c r="AU187" s="22" t="s">
        <v>84</v>
      </c>
      <c r="AY187" s="22" t="s">
        <v>122</v>
      </c>
      <c r="BE187" s="179">
        <f>IF(N187="základní",J187,0)</f>
        <v>0</v>
      </c>
      <c r="BF187" s="179">
        <f>IF(N187="snížená",J187,0)</f>
        <v>0</v>
      </c>
      <c r="BG187" s="179">
        <f>IF(N187="zákl. přenesená",J187,0)</f>
        <v>0</v>
      </c>
      <c r="BH187" s="179">
        <f>IF(N187="sníž. přenesená",J187,0)</f>
        <v>0</v>
      </c>
      <c r="BI187" s="179">
        <f>IF(N187="nulová",J187,0)</f>
        <v>0</v>
      </c>
      <c r="BJ187" s="22" t="s">
        <v>24</v>
      </c>
      <c r="BK187" s="179">
        <f>ROUND(I187*H187,2)</f>
        <v>0</v>
      </c>
      <c r="BL187" s="22" t="s">
        <v>129</v>
      </c>
      <c r="BM187" s="22" t="s">
        <v>261</v>
      </c>
    </row>
    <row r="188" spans="2:65" s="1" customFormat="1" ht="27">
      <c r="B188" s="39"/>
      <c r="D188" s="180" t="s">
        <v>131</v>
      </c>
      <c r="F188" s="181" t="s">
        <v>262</v>
      </c>
      <c r="I188" s="182"/>
      <c r="L188" s="39"/>
      <c r="M188" s="183"/>
      <c r="N188" s="40"/>
      <c r="O188" s="40"/>
      <c r="P188" s="40"/>
      <c r="Q188" s="40"/>
      <c r="R188" s="40"/>
      <c r="S188" s="40"/>
      <c r="T188" s="68"/>
      <c r="AT188" s="22" t="s">
        <v>131</v>
      </c>
      <c r="AU188" s="22" t="s">
        <v>84</v>
      </c>
    </row>
    <row r="189" spans="2:65" s="1" customFormat="1" ht="67.5">
      <c r="B189" s="39"/>
      <c r="D189" s="180" t="s">
        <v>133</v>
      </c>
      <c r="F189" s="184" t="s">
        <v>252</v>
      </c>
      <c r="I189" s="182"/>
      <c r="L189" s="39"/>
      <c r="M189" s="183"/>
      <c r="N189" s="40"/>
      <c r="O189" s="40"/>
      <c r="P189" s="40"/>
      <c r="Q189" s="40"/>
      <c r="R189" s="40"/>
      <c r="S189" s="40"/>
      <c r="T189" s="68"/>
      <c r="AT189" s="22" t="s">
        <v>133</v>
      </c>
      <c r="AU189" s="22" t="s">
        <v>84</v>
      </c>
    </row>
    <row r="190" spans="2:65" s="11" customFormat="1" ht="13.5">
      <c r="B190" s="185"/>
      <c r="D190" s="180" t="s">
        <v>135</v>
      </c>
      <c r="E190" s="186" t="s">
        <v>5</v>
      </c>
      <c r="F190" s="187" t="s">
        <v>84</v>
      </c>
      <c r="H190" s="188">
        <v>2</v>
      </c>
      <c r="I190" s="189"/>
      <c r="L190" s="185"/>
      <c r="M190" s="190"/>
      <c r="N190" s="191"/>
      <c r="O190" s="191"/>
      <c r="P190" s="191"/>
      <c r="Q190" s="191"/>
      <c r="R190" s="191"/>
      <c r="S190" s="191"/>
      <c r="T190" s="192"/>
      <c r="AT190" s="186" t="s">
        <v>135</v>
      </c>
      <c r="AU190" s="186" t="s">
        <v>84</v>
      </c>
      <c r="AV190" s="11" t="s">
        <v>84</v>
      </c>
      <c r="AW190" s="11" t="s">
        <v>39</v>
      </c>
      <c r="AX190" s="11" t="s">
        <v>75</v>
      </c>
      <c r="AY190" s="186" t="s">
        <v>122</v>
      </c>
    </row>
    <row r="191" spans="2:65" s="12" customFormat="1" ht="13.5">
      <c r="B191" s="193"/>
      <c r="D191" s="180" t="s">
        <v>135</v>
      </c>
      <c r="E191" s="194" t="s">
        <v>5</v>
      </c>
      <c r="F191" s="195" t="s">
        <v>137</v>
      </c>
      <c r="H191" s="196">
        <v>2</v>
      </c>
      <c r="I191" s="197"/>
      <c r="L191" s="193"/>
      <c r="M191" s="198"/>
      <c r="N191" s="199"/>
      <c r="O191" s="199"/>
      <c r="P191" s="199"/>
      <c r="Q191" s="199"/>
      <c r="R191" s="199"/>
      <c r="S191" s="199"/>
      <c r="T191" s="200"/>
      <c r="AT191" s="194" t="s">
        <v>135</v>
      </c>
      <c r="AU191" s="194" t="s">
        <v>84</v>
      </c>
      <c r="AV191" s="12" t="s">
        <v>129</v>
      </c>
      <c r="AW191" s="12" t="s">
        <v>39</v>
      </c>
      <c r="AX191" s="12" t="s">
        <v>24</v>
      </c>
      <c r="AY191" s="194" t="s">
        <v>122</v>
      </c>
    </row>
    <row r="192" spans="2:65" s="1" customFormat="1" ht="16.5" customHeight="1">
      <c r="B192" s="167"/>
      <c r="C192" s="201" t="s">
        <v>263</v>
      </c>
      <c r="D192" s="201" t="s">
        <v>224</v>
      </c>
      <c r="E192" s="202" t="s">
        <v>264</v>
      </c>
      <c r="F192" s="203" t="s">
        <v>265</v>
      </c>
      <c r="G192" s="204" t="s">
        <v>127</v>
      </c>
      <c r="H192" s="205">
        <v>2</v>
      </c>
      <c r="I192" s="206"/>
      <c r="J192" s="207">
        <f>ROUND(I192*H192,2)</f>
        <v>0</v>
      </c>
      <c r="K192" s="203" t="s">
        <v>128</v>
      </c>
      <c r="L192" s="208"/>
      <c r="M192" s="209" t="s">
        <v>5</v>
      </c>
      <c r="N192" s="210" t="s">
        <v>46</v>
      </c>
      <c r="O192" s="40"/>
      <c r="P192" s="177">
        <f>O192*H192</f>
        <v>0</v>
      </c>
      <c r="Q192" s="177">
        <v>5.9000000000000003E-4</v>
      </c>
      <c r="R192" s="177">
        <f>Q192*H192</f>
        <v>1.1800000000000001E-3</v>
      </c>
      <c r="S192" s="177">
        <v>0</v>
      </c>
      <c r="T192" s="178">
        <f>S192*H192</f>
        <v>0</v>
      </c>
      <c r="AR192" s="22" t="s">
        <v>175</v>
      </c>
      <c r="AT192" s="22" t="s">
        <v>224</v>
      </c>
      <c r="AU192" s="22" t="s">
        <v>84</v>
      </c>
      <c r="AY192" s="22" t="s">
        <v>122</v>
      </c>
      <c r="BE192" s="179">
        <f>IF(N192="základní",J192,0)</f>
        <v>0</v>
      </c>
      <c r="BF192" s="179">
        <f>IF(N192="snížená",J192,0)</f>
        <v>0</v>
      </c>
      <c r="BG192" s="179">
        <f>IF(N192="zákl. přenesená",J192,0)</f>
        <v>0</v>
      </c>
      <c r="BH192" s="179">
        <f>IF(N192="sníž. přenesená",J192,0)</f>
        <v>0</v>
      </c>
      <c r="BI192" s="179">
        <f>IF(N192="nulová",J192,0)</f>
        <v>0</v>
      </c>
      <c r="BJ192" s="22" t="s">
        <v>24</v>
      </c>
      <c r="BK192" s="179">
        <f>ROUND(I192*H192,2)</f>
        <v>0</v>
      </c>
      <c r="BL192" s="22" t="s">
        <v>129</v>
      </c>
      <c r="BM192" s="22" t="s">
        <v>266</v>
      </c>
    </row>
    <row r="193" spans="2:65" s="1" customFormat="1" ht="13.5">
      <c r="B193" s="39"/>
      <c r="D193" s="180" t="s">
        <v>131</v>
      </c>
      <c r="F193" s="181" t="s">
        <v>267</v>
      </c>
      <c r="I193" s="182"/>
      <c r="L193" s="39"/>
      <c r="M193" s="183"/>
      <c r="N193" s="40"/>
      <c r="O193" s="40"/>
      <c r="P193" s="40"/>
      <c r="Q193" s="40"/>
      <c r="R193" s="40"/>
      <c r="S193" s="40"/>
      <c r="T193" s="68"/>
      <c r="AT193" s="22" t="s">
        <v>131</v>
      </c>
      <c r="AU193" s="22" t="s">
        <v>84</v>
      </c>
    </row>
    <row r="194" spans="2:65" s="11" customFormat="1" ht="13.5">
      <c r="B194" s="185"/>
      <c r="D194" s="180" t="s">
        <v>135</v>
      </c>
      <c r="E194" s="186" t="s">
        <v>5</v>
      </c>
      <c r="F194" s="187" t="s">
        <v>84</v>
      </c>
      <c r="H194" s="188">
        <v>2</v>
      </c>
      <c r="I194" s="189"/>
      <c r="L194" s="185"/>
      <c r="M194" s="190"/>
      <c r="N194" s="191"/>
      <c r="O194" s="191"/>
      <c r="P194" s="191"/>
      <c r="Q194" s="191"/>
      <c r="R194" s="191"/>
      <c r="S194" s="191"/>
      <c r="T194" s="192"/>
      <c r="AT194" s="186" t="s">
        <v>135</v>
      </c>
      <c r="AU194" s="186" t="s">
        <v>84</v>
      </c>
      <c r="AV194" s="11" t="s">
        <v>84</v>
      </c>
      <c r="AW194" s="11" t="s">
        <v>39</v>
      </c>
      <c r="AX194" s="11" t="s">
        <v>75</v>
      </c>
      <c r="AY194" s="186" t="s">
        <v>122</v>
      </c>
    </row>
    <row r="195" spans="2:65" s="12" customFormat="1" ht="13.5">
      <c r="B195" s="193"/>
      <c r="D195" s="180" t="s">
        <v>135</v>
      </c>
      <c r="E195" s="194" t="s">
        <v>5</v>
      </c>
      <c r="F195" s="195" t="s">
        <v>137</v>
      </c>
      <c r="H195" s="196">
        <v>2</v>
      </c>
      <c r="I195" s="197"/>
      <c r="L195" s="193"/>
      <c r="M195" s="198"/>
      <c r="N195" s="199"/>
      <c r="O195" s="199"/>
      <c r="P195" s="199"/>
      <c r="Q195" s="199"/>
      <c r="R195" s="199"/>
      <c r="S195" s="199"/>
      <c r="T195" s="200"/>
      <c r="AT195" s="194" t="s">
        <v>135</v>
      </c>
      <c r="AU195" s="194" t="s">
        <v>84</v>
      </c>
      <c r="AV195" s="12" t="s">
        <v>129</v>
      </c>
      <c r="AW195" s="12" t="s">
        <v>39</v>
      </c>
      <c r="AX195" s="12" t="s">
        <v>24</v>
      </c>
      <c r="AY195" s="194" t="s">
        <v>122</v>
      </c>
    </row>
    <row r="196" spans="2:65" s="1" customFormat="1" ht="25.5" customHeight="1">
      <c r="B196" s="167"/>
      <c r="C196" s="168" t="s">
        <v>268</v>
      </c>
      <c r="D196" s="168" t="s">
        <v>124</v>
      </c>
      <c r="E196" s="169" t="s">
        <v>269</v>
      </c>
      <c r="F196" s="170" t="s">
        <v>270</v>
      </c>
      <c r="G196" s="171" t="s">
        <v>127</v>
      </c>
      <c r="H196" s="172">
        <v>15</v>
      </c>
      <c r="I196" s="173"/>
      <c r="J196" s="174">
        <f>ROUND(I196*H196,2)</f>
        <v>0</v>
      </c>
      <c r="K196" s="170" t="s">
        <v>128</v>
      </c>
      <c r="L196" s="39"/>
      <c r="M196" s="175" t="s">
        <v>5</v>
      </c>
      <c r="N196" s="176" t="s">
        <v>46</v>
      </c>
      <c r="O196" s="40"/>
      <c r="P196" s="177">
        <f>O196*H196</f>
        <v>0</v>
      </c>
      <c r="Q196" s="177">
        <v>0</v>
      </c>
      <c r="R196" s="177">
        <f>Q196*H196</f>
        <v>0</v>
      </c>
      <c r="S196" s="177">
        <v>0</v>
      </c>
      <c r="T196" s="178">
        <f>S196*H196</f>
        <v>0</v>
      </c>
      <c r="AR196" s="22" t="s">
        <v>129</v>
      </c>
      <c r="AT196" s="22" t="s">
        <v>124</v>
      </c>
      <c r="AU196" s="22" t="s">
        <v>84</v>
      </c>
      <c r="AY196" s="22" t="s">
        <v>122</v>
      </c>
      <c r="BE196" s="179">
        <f>IF(N196="základní",J196,0)</f>
        <v>0</v>
      </c>
      <c r="BF196" s="179">
        <f>IF(N196="snížená",J196,0)</f>
        <v>0</v>
      </c>
      <c r="BG196" s="179">
        <f>IF(N196="zákl. přenesená",J196,0)</f>
        <v>0</v>
      </c>
      <c r="BH196" s="179">
        <f>IF(N196="sníž. přenesená",J196,0)</f>
        <v>0</v>
      </c>
      <c r="BI196" s="179">
        <f>IF(N196="nulová",J196,0)</f>
        <v>0</v>
      </c>
      <c r="BJ196" s="22" t="s">
        <v>24</v>
      </c>
      <c r="BK196" s="179">
        <f>ROUND(I196*H196,2)</f>
        <v>0</v>
      </c>
      <c r="BL196" s="22" t="s">
        <v>129</v>
      </c>
      <c r="BM196" s="22" t="s">
        <v>271</v>
      </c>
    </row>
    <row r="197" spans="2:65" s="1" customFormat="1" ht="27">
      <c r="B197" s="39"/>
      <c r="D197" s="180" t="s">
        <v>131</v>
      </c>
      <c r="F197" s="181" t="s">
        <v>272</v>
      </c>
      <c r="I197" s="182"/>
      <c r="L197" s="39"/>
      <c r="M197" s="183"/>
      <c r="N197" s="40"/>
      <c r="O197" s="40"/>
      <c r="P197" s="40"/>
      <c r="Q197" s="40"/>
      <c r="R197" s="40"/>
      <c r="S197" s="40"/>
      <c r="T197" s="68"/>
      <c r="AT197" s="22" t="s">
        <v>131</v>
      </c>
      <c r="AU197" s="22" t="s">
        <v>84</v>
      </c>
    </row>
    <row r="198" spans="2:65" s="1" customFormat="1" ht="67.5">
      <c r="B198" s="39"/>
      <c r="D198" s="180" t="s">
        <v>133</v>
      </c>
      <c r="F198" s="184" t="s">
        <v>252</v>
      </c>
      <c r="I198" s="182"/>
      <c r="L198" s="39"/>
      <c r="M198" s="183"/>
      <c r="N198" s="40"/>
      <c r="O198" s="40"/>
      <c r="P198" s="40"/>
      <c r="Q198" s="40"/>
      <c r="R198" s="40"/>
      <c r="S198" s="40"/>
      <c r="T198" s="68"/>
      <c r="AT198" s="22" t="s">
        <v>133</v>
      </c>
      <c r="AU198" s="22" t="s">
        <v>84</v>
      </c>
    </row>
    <row r="199" spans="2:65" s="11" customFormat="1" ht="13.5">
      <c r="B199" s="185"/>
      <c r="D199" s="180" t="s">
        <v>135</v>
      </c>
      <c r="E199" s="186" t="s">
        <v>5</v>
      </c>
      <c r="F199" s="187" t="s">
        <v>273</v>
      </c>
      <c r="H199" s="188">
        <v>15</v>
      </c>
      <c r="I199" s="189"/>
      <c r="L199" s="185"/>
      <c r="M199" s="190"/>
      <c r="N199" s="191"/>
      <c r="O199" s="191"/>
      <c r="P199" s="191"/>
      <c r="Q199" s="191"/>
      <c r="R199" s="191"/>
      <c r="S199" s="191"/>
      <c r="T199" s="192"/>
      <c r="AT199" s="186" t="s">
        <v>135</v>
      </c>
      <c r="AU199" s="186" t="s">
        <v>84</v>
      </c>
      <c r="AV199" s="11" t="s">
        <v>84</v>
      </c>
      <c r="AW199" s="11" t="s">
        <v>39</v>
      </c>
      <c r="AX199" s="11" t="s">
        <v>75</v>
      </c>
      <c r="AY199" s="186" t="s">
        <v>122</v>
      </c>
    </row>
    <row r="200" spans="2:65" s="12" customFormat="1" ht="13.5">
      <c r="B200" s="193"/>
      <c r="D200" s="180" t="s">
        <v>135</v>
      </c>
      <c r="E200" s="194" t="s">
        <v>5</v>
      </c>
      <c r="F200" s="195" t="s">
        <v>137</v>
      </c>
      <c r="H200" s="196">
        <v>15</v>
      </c>
      <c r="I200" s="197"/>
      <c r="L200" s="193"/>
      <c r="M200" s="198"/>
      <c r="N200" s="199"/>
      <c r="O200" s="199"/>
      <c r="P200" s="199"/>
      <c r="Q200" s="199"/>
      <c r="R200" s="199"/>
      <c r="S200" s="199"/>
      <c r="T200" s="200"/>
      <c r="AT200" s="194" t="s">
        <v>135</v>
      </c>
      <c r="AU200" s="194" t="s">
        <v>84</v>
      </c>
      <c r="AV200" s="12" t="s">
        <v>129</v>
      </c>
      <c r="AW200" s="12" t="s">
        <v>39</v>
      </c>
      <c r="AX200" s="12" t="s">
        <v>24</v>
      </c>
      <c r="AY200" s="194" t="s">
        <v>122</v>
      </c>
    </row>
    <row r="201" spans="2:65" s="1" customFormat="1" ht="16.5" customHeight="1">
      <c r="B201" s="167"/>
      <c r="C201" s="201" t="s">
        <v>274</v>
      </c>
      <c r="D201" s="201" t="s">
        <v>224</v>
      </c>
      <c r="E201" s="202" t="s">
        <v>275</v>
      </c>
      <c r="F201" s="203" t="s">
        <v>276</v>
      </c>
      <c r="G201" s="204" t="s">
        <v>127</v>
      </c>
      <c r="H201" s="205">
        <v>15</v>
      </c>
      <c r="I201" s="206"/>
      <c r="J201" s="207">
        <f>ROUND(I201*H201,2)</f>
        <v>0</v>
      </c>
      <c r="K201" s="203" t="s">
        <v>128</v>
      </c>
      <c r="L201" s="208"/>
      <c r="M201" s="209" t="s">
        <v>5</v>
      </c>
      <c r="N201" s="210" t="s">
        <v>46</v>
      </c>
      <c r="O201" s="40"/>
      <c r="P201" s="177">
        <f>O201*H201</f>
        <v>0</v>
      </c>
      <c r="Q201" s="177">
        <v>2.99E-3</v>
      </c>
      <c r="R201" s="177">
        <f>Q201*H201</f>
        <v>4.4850000000000001E-2</v>
      </c>
      <c r="S201" s="177">
        <v>0</v>
      </c>
      <c r="T201" s="178">
        <f>S201*H201</f>
        <v>0</v>
      </c>
      <c r="AR201" s="22" t="s">
        <v>175</v>
      </c>
      <c r="AT201" s="22" t="s">
        <v>224</v>
      </c>
      <c r="AU201" s="22" t="s">
        <v>84</v>
      </c>
      <c r="AY201" s="22" t="s">
        <v>122</v>
      </c>
      <c r="BE201" s="179">
        <f>IF(N201="základní",J201,0)</f>
        <v>0</v>
      </c>
      <c r="BF201" s="179">
        <f>IF(N201="snížená",J201,0)</f>
        <v>0</v>
      </c>
      <c r="BG201" s="179">
        <f>IF(N201="zákl. přenesená",J201,0)</f>
        <v>0</v>
      </c>
      <c r="BH201" s="179">
        <f>IF(N201="sníž. přenesená",J201,0)</f>
        <v>0</v>
      </c>
      <c r="BI201" s="179">
        <f>IF(N201="nulová",J201,0)</f>
        <v>0</v>
      </c>
      <c r="BJ201" s="22" t="s">
        <v>24</v>
      </c>
      <c r="BK201" s="179">
        <f>ROUND(I201*H201,2)</f>
        <v>0</v>
      </c>
      <c r="BL201" s="22" t="s">
        <v>129</v>
      </c>
      <c r="BM201" s="22" t="s">
        <v>277</v>
      </c>
    </row>
    <row r="202" spans="2:65" s="1" customFormat="1" ht="13.5">
      <c r="B202" s="39"/>
      <c r="D202" s="180" t="s">
        <v>131</v>
      </c>
      <c r="F202" s="181" t="s">
        <v>278</v>
      </c>
      <c r="I202" s="182"/>
      <c r="L202" s="39"/>
      <c r="M202" s="183"/>
      <c r="N202" s="40"/>
      <c r="O202" s="40"/>
      <c r="P202" s="40"/>
      <c r="Q202" s="40"/>
      <c r="R202" s="40"/>
      <c r="S202" s="40"/>
      <c r="T202" s="68"/>
      <c r="AT202" s="22" t="s">
        <v>131</v>
      </c>
      <c r="AU202" s="22" t="s">
        <v>84</v>
      </c>
    </row>
    <row r="203" spans="2:65" s="11" customFormat="1" ht="13.5">
      <c r="B203" s="185"/>
      <c r="D203" s="180" t="s">
        <v>135</v>
      </c>
      <c r="E203" s="186" t="s">
        <v>5</v>
      </c>
      <c r="F203" s="187" t="s">
        <v>273</v>
      </c>
      <c r="H203" s="188">
        <v>15</v>
      </c>
      <c r="I203" s="189"/>
      <c r="L203" s="185"/>
      <c r="M203" s="190"/>
      <c r="N203" s="191"/>
      <c r="O203" s="191"/>
      <c r="P203" s="191"/>
      <c r="Q203" s="191"/>
      <c r="R203" s="191"/>
      <c r="S203" s="191"/>
      <c r="T203" s="192"/>
      <c r="AT203" s="186" t="s">
        <v>135</v>
      </c>
      <c r="AU203" s="186" t="s">
        <v>84</v>
      </c>
      <c r="AV203" s="11" t="s">
        <v>84</v>
      </c>
      <c r="AW203" s="11" t="s">
        <v>39</v>
      </c>
      <c r="AX203" s="11" t="s">
        <v>75</v>
      </c>
      <c r="AY203" s="186" t="s">
        <v>122</v>
      </c>
    </row>
    <row r="204" spans="2:65" s="12" customFormat="1" ht="13.5">
      <c r="B204" s="193"/>
      <c r="D204" s="180" t="s">
        <v>135</v>
      </c>
      <c r="E204" s="194" t="s">
        <v>5</v>
      </c>
      <c r="F204" s="195" t="s">
        <v>137</v>
      </c>
      <c r="H204" s="196">
        <v>15</v>
      </c>
      <c r="I204" s="197"/>
      <c r="L204" s="193"/>
      <c r="M204" s="198"/>
      <c r="N204" s="199"/>
      <c r="O204" s="199"/>
      <c r="P204" s="199"/>
      <c r="Q204" s="199"/>
      <c r="R204" s="199"/>
      <c r="S204" s="199"/>
      <c r="T204" s="200"/>
      <c r="AT204" s="194" t="s">
        <v>135</v>
      </c>
      <c r="AU204" s="194" t="s">
        <v>84</v>
      </c>
      <c r="AV204" s="12" t="s">
        <v>129</v>
      </c>
      <c r="AW204" s="12" t="s">
        <v>39</v>
      </c>
      <c r="AX204" s="12" t="s">
        <v>24</v>
      </c>
      <c r="AY204" s="194" t="s">
        <v>122</v>
      </c>
    </row>
    <row r="205" spans="2:65" s="1" customFormat="1" ht="16.5" customHeight="1">
      <c r="B205" s="167"/>
      <c r="C205" s="168" t="s">
        <v>279</v>
      </c>
      <c r="D205" s="168" t="s">
        <v>124</v>
      </c>
      <c r="E205" s="169" t="s">
        <v>280</v>
      </c>
      <c r="F205" s="170" t="s">
        <v>281</v>
      </c>
      <c r="G205" s="171" t="s">
        <v>282</v>
      </c>
      <c r="H205" s="172">
        <v>1</v>
      </c>
      <c r="I205" s="173"/>
      <c r="J205" s="174">
        <f>ROUND(I205*H205,2)</f>
        <v>0</v>
      </c>
      <c r="K205" s="170" t="s">
        <v>128</v>
      </c>
      <c r="L205" s="39"/>
      <c r="M205" s="175" t="s">
        <v>5</v>
      </c>
      <c r="N205" s="176" t="s">
        <v>46</v>
      </c>
      <c r="O205" s="40"/>
      <c r="P205" s="177">
        <f>O205*H205</f>
        <v>0</v>
      </c>
      <c r="Q205" s="177">
        <v>0</v>
      </c>
      <c r="R205" s="177">
        <f>Q205*H205</f>
        <v>0</v>
      </c>
      <c r="S205" s="177">
        <v>0</v>
      </c>
      <c r="T205" s="178">
        <f>S205*H205</f>
        <v>0</v>
      </c>
      <c r="AR205" s="22" t="s">
        <v>129</v>
      </c>
      <c r="AT205" s="22" t="s">
        <v>124</v>
      </c>
      <c r="AU205" s="22" t="s">
        <v>84</v>
      </c>
      <c r="AY205" s="22" t="s">
        <v>122</v>
      </c>
      <c r="BE205" s="179">
        <f>IF(N205="základní",J205,0)</f>
        <v>0</v>
      </c>
      <c r="BF205" s="179">
        <f>IF(N205="snížená",J205,0)</f>
        <v>0</v>
      </c>
      <c r="BG205" s="179">
        <f>IF(N205="zákl. přenesená",J205,0)</f>
        <v>0</v>
      </c>
      <c r="BH205" s="179">
        <f>IF(N205="sníž. přenesená",J205,0)</f>
        <v>0</v>
      </c>
      <c r="BI205" s="179">
        <f>IF(N205="nulová",J205,0)</f>
        <v>0</v>
      </c>
      <c r="BJ205" s="22" t="s">
        <v>24</v>
      </c>
      <c r="BK205" s="179">
        <f>ROUND(I205*H205,2)</f>
        <v>0</v>
      </c>
      <c r="BL205" s="22" t="s">
        <v>129</v>
      </c>
      <c r="BM205" s="22" t="s">
        <v>283</v>
      </c>
    </row>
    <row r="206" spans="2:65" s="1" customFormat="1" ht="27">
      <c r="B206" s="39"/>
      <c r="D206" s="180" t="s">
        <v>131</v>
      </c>
      <c r="F206" s="181" t="s">
        <v>284</v>
      </c>
      <c r="I206" s="182"/>
      <c r="L206" s="39"/>
      <c r="M206" s="183"/>
      <c r="N206" s="40"/>
      <c r="O206" s="40"/>
      <c r="P206" s="40"/>
      <c r="Q206" s="40"/>
      <c r="R206" s="40"/>
      <c r="S206" s="40"/>
      <c r="T206" s="68"/>
      <c r="AT206" s="22" t="s">
        <v>131</v>
      </c>
      <c r="AU206" s="22" t="s">
        <v>84</v>
      </c>
    </row>
    <row r="207" spans="2:65" s="1" customFormat="1" ht="40.5">
      <c r="B207" s="39"/>
      <c r="D207" s="180" t="s">
        <v>133</v>
      </c>
      <c r="F207" s="184" t="s">
        <v>285</v>
      </c>
      <c r="I207" s="182"/>
      <c r="L207" s="39"/>
      <c r="M207" s="183"/>
      <c r="N207" s="40"/>
      <c r="O207" s="40"/>
      <c r="P207" s="40"/>
      <c r="Q207" s="40"/>
      <c r="R207" s="40"/>
      <c r="S207" s="40"/>
      <c r="T207" s="68"/>
      <c r="AT207" s="22" t="s">
        <v>133</v>
      </c>
      <c r="AU207" s="22" t="s">
        <v>84</v>
      </c>
    </row>
    <row r="208" spans="2:65" s="11" customFormat="1" ht="13.5">
      <c r="B208" s="185"/>
      <c r="D208" s="180" t="s">
        <v>135</v>
      </c>
      <c r="E208" s="186" t="s">
        <v>5</v>
      </c>
      <c r="F208" s="187" t="s">
        <v>24</v>
      </c>
      <c r="H208" s="188">
        <v>1</v>
      </c>
      <c r="I208" s="189"/>
      <c r="L208" s="185"/>
      <c r="M208" s="190"/>
      <c r="N208" s="191"/>
      <c r="O208" s="191"/>
      <c r="P208" s="191"/>
      <c r="Q208" s="191"/>
      <c r="R208" s="191"/>
      <c r="S208" s="191"/>
      <c r="T208" s="192"/>
      <c r="AT208" s="186" t="s">
        <v>135</v>
      </c>
      <c r="AU208" s="186" t="s">
        <v>84</v>
      </c>
      <c r="AV208" s="11" t="s">
        <v>84</v>
      </c>
      <c r="AW208" s="11" t="s">
        <v>39</v>
      </c>
      <c r="AX208" s="11" t="s">
        <v>75</v>
      </c>
      <c r="AY208" s="186" t="s">
        <v>122</v>
      </c>
    </row>
    <row r="209" spans="2:65" s="12" customFormat="1" ht="13.5">
      <c r="B209" s="193"/>
      <c r="D209" s="180" t="s">
        <v>135</v>
      </c>
      <c r="E209" s="194" t="s">
        <v>5</v>
      </c>
      <c r="F209" s="195" t="s">
        <v>137</v>
      </c>
      <c r="H209" s="196">
        <v>1</v>
      </c>
      <c r="I209" s="197"/>
      <c r="L209" s="193"/>
      <c r="M209" s="198"/>
      <c r="N209" s="199"/>
      <c r="O209" s="199"/>
      <c r="P209" s="199"/>
      <c r="Q209" s="199"/>
      <c r="R209" s="199"/>
      <c r="S209" s="199"/>
      <c r="T209" s="200"/>
      <c r="AT209" s="194" t="s">
        <v>135</v>
      </c>
      <c r="AU209" s="194" t="s">
        <v>84</v>
      </c>
      <c r="AV209" s="12" t="s">
        <v>129</v>
      </c>
      <c r="AW209" s="12" t="s">
        <v>39</v>
      </c>
      <c r="AX209" s="12" t="s">
        <v>24</v>
      </c>
      <c r="AY209" s="194" t="s">
        <v>122</v>
      </c>
    </row>
    <row r="210" spans="2:65" s="1" customFormat="1" ht="16.5" customHeight="1">
      <c r="B210" s="167"/>
      <c r="C210" s="201" t="s">
        <v>286</v>
      </c>
      <c r="D210" s="201" t="s">
        <v>224</v>
      </c>
      <c r="E210" s="202" t="s">
        <v>287</v>
      </c>
      <c r="F210" s="203" t="s">
        <v>288</v>
      </c>
      <c r="G210" s="204" t="s">
        <v>282</v>
      </c>
      <c r="H210" s="205">
        <v>1</v>
      </c>
      <c r="I210" s="206"/>
      <c r="J210" s="207">
        <f>ROUND(I210*H210,2)</f>
        <v>0</v>
      </c>
      <c r="K210" s="203" t="s">
        <v>289</v>
      </c>
      <c r="L210" s="208"/>
      <c r="M210" s="209" t="s">
        <v>5</v>
      </c>
      <c r="N210" s="210" t="s">
        <v>46</v>
      </c>
      <c r="O210" s="40"/>
      <c r="P210" s="177">
        <f>O210*H210</f>
        <v>0</v>
      </c>
      <c r="Q210" s="177">
        <v>6.0000000000000002E-5</v>
      </c>
      <c r="R210" s="177">
        <f>Q210*H210</f>
        <v>6.0000000000000002E-5</v>
      </c>
      <c r="S210" s="177">
        <v>0</v>
      </c>
      <c r="T210" s="178">
        <f>S210*H210</f>
        <v>0</v>
      </c>
      <c r="AR210" s="22" t="s">
        <v>175</v>
      </c>
      <c r="AT210" s="22" t="s">
        <v>224</v>
      </c>
      <c r="AU210" s="22" t="s">
        <v>84</v>
      </c>
      <c r="AY210" s="22" t="s">
        <v>122</v>
      </c>
      <c r="BE210" s="179">
        <f>IF(N210="základní",J210,0)</f>
        <v>0</v>
      </c>
      <c r="BF210" s="179">
        <f>IF(N210="snížená",J210,0)</f>
        <v>0</v>
      </c>
      <c r="BG210" s="179">
        <f>IF(N210="zákl. přenesená",J210,0)</f>
        <v>0</v>
      </c>
      <c r="BH210" s="179">
        <f>IF(N210="sníž. přenesená",J210,0)</f>
        <v>0</v>
      </c>
      <c r="BI210" s="179">
        <f>IF(N210="nulová",J210,0)</f>
        <v>0</v>
      </c>
      <c r="BJ210" s="22" t="s">
        <v>24</v>
      </c>
      <c r="BK210" s="179">
        <f>ROUND(I210*H210,2)</f>
        <v>0</v>
      </c>
      <c r="BL210" s="22" t="s">
        <v>129</v>
      </c>
      <c r="BM210" s="22" t="s">
        <v>290</v>
      </c>
    </row>
    <row r="211" spans="2:65" s="1" customFormat="1" ht="13.5">
      <c r="B211" s="39"/>
      <c r="D211" s="180" t="s">
        <v>131</v>
      </c>
      <c r="F211" s="181" t="s">
        <v>291</v>
      </c>
      <c r="I211" s="182"/>
      <c r="L211" s="39"/>
      <c r="M211" s="183"/>
      <c r="N211" s="40"/>
      <c r="O211" s="40"/>
      <c r="P211" s="40"/>
      <c r="Q211" s="40"/>
      <c r="R211" s="40"/>
      <c r="S211" s="40"/>
      <c r="T211" s="68"/>
      <c r="AT211" s="22" t="s">
        <v>131</v>
      </c>
      <c r="AU211" s="22" t="s">
        <v>84</v>
      </c>
    </row>
    <row r="212" spans="2:65" s="11" customFormat="1" ht="13.5">
      <c r="B212" s="185"/>
      <c r="D212" s="180" t="s">
        <v>135</v>
      </c>
      <c r="E212" s="186" t="s">
        <v>5</v>
      </c>
      <c r="F212" s="187" t="s">
        <v>24</v>
      </c>
      <c r="H212" s="188">
        <v>1</v>
      </c>
      <c r="I212" s="189"/>
      <c r="L212" s="185"/>
      <c r="M212" s="190"/>
      <c r="N212" s="191"/>
      <c r="O212" s="191"/>
      <c r="P212" s="191"/>
      <c r="Q212" s="191"/>
      <c r="R212" s="191"/>
      <c r="S212" s="191"/>
      <c r="T212" s="192"/>
      <c r="AT212" s="186" t="s">
        <v>135</v>
      </c>
      <c r="AU212" s="186" t="s">
        <v>84</v>
      </c>
      <c r="AV212" s="11" t="s">
        <v>84</v>
      </c>
      <c r="AW212" s="11" t="s">
        <v>39</v>
      </c>
      <c r="AX212" s="11" t="s">
        <v>75</v>
      </c>
      <c r="AY212" s="186" t="s">
        <v>122</v>
      </c>
    </row>
    <row r="213" spans="2:65" s="12" customFormat="1" ht="13.5">
      <c r="B213" s="193"/>
      <c r="D213" s="180" t="s">
        <v>135</v>
      </c>
      <c r="E213" s="194" t="s">
        <v>5</v>
      </c>
      <c r="F213" s="195" t="s">
        <v>137</v>
      </c>
      <c r="H213" s="196">
        <v>1</v>
      </c>
      <c r="I213" s="197"/>
      <c r="L213" s="193"/>
      <c r="M213" s="198"/>
      <c r="N213" s="199"/>
      <c r="O213" s="199"/>
      <c r="P213" s="199"/>
      <c r="Q213" s="199"/>
      <c r="R213" s="199"/>
      <c r="S213" s="199"/>
      <c r="T213" s="200"/>
      <c r="AT213" s="194" t="s">
        <v>135</v>
      </c>
      <c r="AU213" s="194" t="s">
        <v>84</v>
      </c>
      <c r="AV213" s="12" t="s">
        <v>129</v>
      </c>
      <c r="AW213" s="12" t="s">
        <v>39</v>
      </c>
      <c r="AX213" s="12" t="s">
        <v>24</v>
      </c>
      <c r="AY213" s="194" t="s">
        <v>122</v>
      </c>
    </row>
    <row r="214" spans="2:65" s="1" customFormat="1" ht="16.5" customHeight="1">
      <c r="B214" s="167"/>
      <c r="C214" s="168" t="s">
        <v>292</v>
      </c>
      <c r="D214" s="168" t="s">
        <v>124</v>
      </c>
      <c r="E214" s="169" t="s">
        <v>293</v>
      </c>
      <c r="F214" s="170" t="s">
        <v>294</v>
      </c>
      <c r="G214" s="171" t="s">
        <v>282</v>
      </c>
      <c r="H214" s="172">
        <v>2</v>
      </c>
      <c r="I214" s="173"/>
      <c r="J214" s="174">
        <f>ROUND(I214*H214,2)</f>
        <v>0</v>
      </c>
      <c r="K214" s="170" t="s">
        <v>128</v>
      </c>
      <c r="L214" s="39"/>
      <c r="M214" s="175" t="s">
        <v>5</v>
      </c>
      <c r="N214" s="176" t="s">
        <v>46</v>
      </c>
      <c r="O214" s="40"/>
      <c r="P214" s="177">
        <f>O214*H214</f>
        <v>0</v>
      </c>
      <c r="Q214" s="177">
        <v>0</v>
      </c>
      <c r="R214" s="177">
        <f>Q214*H214</f>
        <v>0</v>
      </c>
      <c r="S214" s="177">
        <v>0</v>
      </c>
      <c r="T214" s="178">
        <f>S214*H214</f>
        <v>0</v>
      </c>
      <c r="AR214" s="22" t="s">
        <v>129</v>
      </c>
      <c r="AT214" s="22" t="s">
        <v>124</v>
      </c>
      <c r="AU214" s="22" t="s">
        <v>84</v>
      </c>
      <c r="AY214" s="22" t="s">
        <v>122</v>
      </c>
      <c r="BE214" s="179">
        <f>IF(N214="základní",J214,0)</f>
        <v>0</v>
      </c>
      <c r="BF214" s="179">
        <f>IF(N214="snížená",J214,0)</f>
        <v>0</v>
      </c>
      <c r="BG214" s="179">
        <f>IF(N214="zákl. přenesená",J214,0)</f>
        <v>0</v>
      </c>
      <c r="BH214" s="179">
        <f>IF(N214="sníž. přenesená",J214,0)</f>
        <v>0</v>
      </c>
      <c r="BI214" s="179">
        <f>IF(N214="nulová",J214,0)</f>
        <v>0</v>
      </c>
      <c r="BJ214" s="22" t="s">
        <v>24</v>
      </c>
      <c r="BK214" s="179">
        <f>ROUND(I214*H214,2)</f>
        <v>0</v>
      </c>
      <c r="BL214" s="22" t="s">
        <v>129</v>
      </c>
      <c r="BM214" s="22" t="s">
        <v>295</v>
      </c>
    </row>
    <row r="215" spans="2:65" s="1" customFormat="1" ht="27">
      <c r="B215" s="39"/>
      <c r="D215" s="180" t="s">
        <v>131</v>
      </c>
      <c r="F215" s="181" t="s">
        <v>296</v>
      </c>
      <c r="I215" s="182"/>
      <c r="L215" s="39"/>
      <c r="M215" s="183"/>
      <c r="N215" s="40"/>
      <c r="O215" s="40"/>
      <c r="P215" s="40"/>
      <c r="Q215" s="40"/>
      <c r="R215" s="40"/>
      <c r="S215" s="40"/>
      <c r="T215" s="68"/>
      <c r="AT215" s="22" t="s">
        <v>131</v>
      </c>
      <c r="AU215" s="22" t="s">
        <v>84</v>
      </c>
    </row>
    <row r="216" spans="2:65" s="1" customFormat="1" ht="40.5">
      <c r="B216" s="39"/>
      <c r="D216" s="180" t="s">
        <v>133</v>
      </c>
      <c r="F216" s="184" t="s">
        <v>285</v>
      </c>
      <c r="I216" s="182"/>
      <c r="L216" s="39"/>
      <c r="M216" s="183"/>
      <c r="N216" s="40"/>
      <c r="O216" s="40"/>
      <c r="P216" s="40"/>
      <c r="Q216" s="40"/>
      <c r="R216" s="40"/>
      <c r="S216" s="40"/>
      <c r="T216" s="68"/>
      <c r="AT216" s="22" t="s">
        <v>133</v>
      </c>
      <c r="AU216" s="22" t="s">
        <v>84</v>
      </c>
    </row>
    <row r="217" spans="2:65" s="11" customFormat="1" ht="13.5">
      <c r="B217" s="185"/>
      <c r="D217" s="180" t="s">
        <v>135</v>
      </c>
      <c r="E217" s="186" t="s">
        <v>5</v>
      </c>
      <c r="F217" s="187" t="s">
        <v>297</v>
      </c>
      <c r="H217" s="188">
        <v>2</v>
      </c>
      <c r="I217" s="189"/>
      <c r="L217" s="185"/>
      <c r="M217" s="190"/>
      <c r="N217" s="191"/>
      <c r="O217" s="191"/>
      <c r="P217" s="191"/>
      <c r="Q217" s="191"/>
      <c r="R217" s="191"/>
      <c r="S217" s="191"/>
      <c r="T217" s="192"/>
      <c r="AT217" s="186" t="s">
        <v>135</v>
      </c>
      <c r="AU217" s="186" t="s">
        <v>84</v>
      </c>
      <c r="AV217" s="11" t="s">
        <v>84</v>
      </c>
      <c r="AW217" s="11" t="s">
        <v>39</v>
      </c>
      <c r="AX217" s="11" t="s">
        <v>75</v>
      </c>
      <c r="AY217" s="186" t="s">
        <v>122</v>
      </c>
    </row>
    <row r="218" spans="2:65" s="12" customFormat="1" ht="13.5">
      <c r="B218" s="193"/>
      <c r="D218" s="180" t="s">
        <v>135</v>
      </c>
      <c r="E218" s="194" t="s">
        <v>5</v>
      </c>
      <c r="F218" s="195" t="s">
        <v>137</v>
      </c>
      <c r="H218" s="196">
        <v>2</v>
      </c>
      <c r="I218" s="197"/>
      <c r="L218" s="193"/>
      <c r="M218" s="198"/>
      <c r="N218" s="199"/>
      <c r="O218" s="199"/>
      <c r="P218" s="199"/>
      <c r="Q218" s="199"/>
      <c r="R218" s="199"/>
      <c r="S218" s="199"/>
      <c r="T218" s="200"/>
      <c r="AT218" s="194" t="s">
        <v>135</v>
      </c>
      <c r="AU218" s="194" t="s">
        <v>84</v>
      </c>
      <c r="AV218" s="12" t="s">
        <v>129</v>
      </c>
      <c r="AW218" s="12" t="s">
        <v>39</v>
      </c>
      <c r="AX218" s="12" t="s">
        <v>24</v>
      </c>
      <c r="AY218" s="194" t="s">
        <v>122</v>
      </c>
    </row>
    <row r="219" spans="2:65" s="1" customFormat="1" ht="16.5" customHeight="1">
      <c r="B219" s="167"/>
      <c r="C219" s="201" t="s">
        <v>298</v>
      </c>
      <c r="D219" s="201" t="s">
        <v>224</v>
      </c>
      <c r="E219" s="202" t="s">
        <v>299</v>
      </c>
      <c r="F219" s="203" t="s">
        <v>300</v>
      </c>
      <c r="G219" s="204" t="s">
        <v>282</v>
      </c>
      <c r="H219" s="205">
        <v>2</v>
      </c>
      <c r="I219" s="206"/>
      <c r="J219" s="207">
        <f>ROUND(I219*H219,2)</f>
        <v>0</v>
      </c>
      <c r="K219" s="203" t="s">
        <v>128</v>
      </c>
      <c r="L219" s="208"/>
      <c r="M219" s="209" t="s">
        <v>5</v>
      </c>
      <c r="N219" s="210" t="s">
        <v>46</v>
      </c>
      <c r="O219" s="40"/>
      <c r="P219" s="177">
        <f>O219*H219</f>
        <v>0</v>
      </c>
      <c r="Q219" s="177">
        <v>9.0000000000000006E-5</v>
      </c>
      <c r="R219" s="177">
        <f>Q219*H219</f>
        <v>1.8000000000000001E-4</v>
      </c>
      <c r="S219" s="177">
        <v>0</v>
      </c>
      <c r="T219" s="178">
        <f>S219*H219</f>
        <v>0</v>
      </c>
      <c r="AR219" s="22" t="s">
        <v>175</v>
      </c>
      <c r="AT219" s="22" t="s">
        <v>224</v>
      </c>
      <c r="AU219" s="22" t="s">
        <v>84</v>
      </c>
      <c r="AY219" s="22" t="s">
        <v>122</v>
      </c>
      <c r="BE219" s="179">
        <f>IF(N219="základní",J219,0)</f>
        <v>0</v>
      </c>
      <c r="BF219" s="179">
        <f>IF(N219="snížená",J219,0)</f>
        <v>0</v>
      </c>
      <c r="BG219" s="179">
        <f>IF(N219="zákl. přenesená",J219,0)</f>
        <v>0</v>
      </c>
      <c r="BH219" s="179">
        <f>IF(N219="sníž. přenesená",J219,0)</f>
        <v>0</v>
      </c>
      <c r="BI219" s="179">
        <f>IF(N219="nulová",J219,0)</f>
        <v>0</v>
      </c>
      <c r="BJ219" s="22" t="s">
        <v>24</v>
      </c>
      <c r="BK219" s="179">
        <f>ROUND(I219*H219,2)</f>
        <v>0</v>
      </c>
      <c r="BL219" s="22" t="s">
        <v>129</v>
      </c>
      <c r="BM219" s="22" t="s">
        <v>301</v>
      </c>
    </row>
    <row r="220" spans="2:65" s="1" customFormat="1" ht="40.5">
      <c r="B220" s="39"/>
      <c r="D220" s="180" t="s">
        <v>131</v>
      </c>
      <c r="F220" s="181" t="s">
        <v>302</v>
      </c>
      <c r="I220" s="182"/>
      <c r="L220" s="39"/>
      <c r="M220" s="183"/>
      <c r="N220" s="40"/>
      <c r="O220" s="40"/>
      <c r="P220" s="40"/>
      <c r="Q220" s="40"/>
      <c r="R220" s="40"/>
      <c r="S220" s="40"/>
      <c r="T220" s="68"/>
      <c r="AT220" s="22" t="s">
        <v>131</v>
      </c>
      <c r="AU220" s="22" t="s">
        <v>84</v>
      </c>
    </row>
    <row r="221" spans="2:65" s="11" customFormat="1" ht="13.5">
      <c r="B221" s="185"/>
      <c r="D221" s="180" t="s">
        <v>135</v>
      </c>
      <c r="E221" s="186" t="s">
        <v>5</v>
      </c>
      <c r="F221" s="187" t="s">
        <v>297</v>
      </c>
      <c r="H221" s="188">
        <v>2</v>
      </c>
      <c r="I221" s="189"/>
      <c r="L221" s="185"/>
      <c r="M221" s="190"/>
      <c r="N221" s="191"/>
      <c r="O221" s="191"/>
      <c r="P221" s="191"/>
      <c r="Q221" s="191"/>
      <c r="R221" s="191"/>
      <c r="S221" s="191"/>
      <c r="T221" s="192"/>
      <c r="AT221" s="186" t="s">
        <v>135</v>
      </c>
      <c r="AU221" s="186" t="s">
        <v>84</v>
      </c>
      <c r="AV221" s="11" t="s">
        <v>84</v>
      </c>
      <c r="AW221" s="11" t="s">
        <v>39</v>
      </c>
      <c r="AX221" s="11" t="s">
        <v>75</v>
      </c>
      <c r="AY221" s="186" t="s">
        <v>122</v>
      </c>
    </row>
    <row r="222" spans="2:65" s="12" customFormat="1" ht="13.5">
      <c r="B222" s="193"/>
      <c r="D222" s="180" t="s">
        <v>135</v>
      </c>
      <c r="E222" s="194" t="s">
        <v>5</v>
      </c>
      <c r="F222" s="195" t="s">
        <v>137</v>
      </c>
      <c r="H222" s="196">
        <v>2</v>
      </c>
      <c r="I222" s="197"/>
      <c r="L222" s="193"/>
      <c r="M222" s="198"/>
      <c r="N222" s="199"/>
      <c r="O222" s="199"/>
      <c r="P222" s="199"/>
      <c r="Q222" s="199"/>
      <c r="R222" s="199"/>
      <c r="S222" s="199"/>
      <c r="T222" s="200"/>
      <c r="AT222" s="194" t="s">
        <v>135</v>
      </c>
      <c r="AU222" s="194" t="s">
        <v>84</v>
      </c>
      <c r="AV222" s="12" t="s">
        <v>129</v>
      </c>
      <c r="AW222" s="12" t="s">
        <v>39</v>
      </c>
      <c r="AX222" s="12" t="s">
        <v>24</v>
      </c>
      <c r="AY222" s="194" t="s">
        <v>122</v>
      </c>
    </row>
    <row r="223" spans="2:65" s="1" customFormat="1" ht="16.5" customHeight="1">
      <c r="B223" s="167"/>
      <c r="C223" s="168" t="s">
        <v>303</v>
      </c>
      <c r="D223" s="168" t="s">
        <v>124</v>
      </c>
      <c r="E223" s="169" t="s">
        <v>304</v>
      </c>
      <c r="F223" s="170" t="s">
        <v>305</v>
      </c>
      <c r="G223" s="171" t="s">
        <v>282</v>
      </c>
      <c r="H223" s="172">
        <v>2</v>
      </c>
      <c r="I223" s="173"/>
      <c r="J223" s="174">
        <f>ROUND(I223*H223,2)</f>
        <v>0</v>
      </c>
      <c r="K223" s="170" t="s">
        <v>128</v>
      </c>
      <c r="L223" s="39"/>
      <c r="M223" s="175" t="s">
        <v>5</v>
      </c>
      <c r="N223" s="176" t="s">
        <v>46</v>
      </c>
      <c r="O223" s="40"/>
      <c r="P223" s="177">
        <f>O223*H223</f>
        <v>0</v>
      </c>
      <c r="Q223" s="177">
        <v>0</v>
      </c>
      <c r="R223" s="177">
        <f>Q223*H223</f>
        <v>0</v>
      </c>
      <c r="S223" s="177">
        <v>0</v>
      </c>
      <c r="T223" s="178">
        <f>S223*H223</f>
        <v>0</v>
      </c>
      <c r="AR223" s="22" t="s">
        <v>223</v>
      </c>
      <c r="AT223" s="22" t="s">
        <v>124</v>
      </c>
      <c r="AU223" s="22" t="s">
        <v>84</v>
      </c>
      <c r="AY223" s="22" t="s">
        <v>122</v>
      </c>
      <c r="BE223" s="179">
        <f>IF(N223="základní",J223,0)</f>
        <v>0</v>
      </c>
      <c r="BF223" s="179">
        <f>IF(N223="snížená",J223,0)</f>
        <v>0</v>
      </c>
      <c r="BG223" s="179">
        <f>IF(N223="zákl. přenesená",J223,0)</f>
        <v>0</v>
      </c>
      <c r="BH223" s="179">
        <f>IF(N223="sníž. přenesená",J223,0)</f>
        <v>0</v>
      </c>
      <c r="BI223" s="179">
        <f>IF(N223="nulová",J223,0)</f>
        <v>0</v>
      </c>
      <c r="BJ223" s="22" t="s">
        <v>24</v>
      </c>
      <c r="BK223" s="179">
        <f>ROUND(I223*H223,2)</f>
        <v>0</v>
      </c>
      <c r="BL223" s="22" t="s">
        <v>223</v>
      </c>
      <c r="BM223" s="22" t="s">
        <v>306</v>
      </c>
    </row>
    <row r="224" spans="2:65" s="1" customFormat="1" ht="13.5">
      <c r="B224" s="39"/>
      <c r="D224" s="180" t="s">
        <v>131</v>
      </c>
      <c r="F224" s="181" t="s">
        <v>307</v>
      </c>
      <c r="I224" s="182"/>
      <c r="L224" s="39"/>
      <c r="M224" s="183"/>
      <c r="N224" s="40"/>
      <c r="O224" s="40"/>
      <c r="P224" s="40"/>
      <c r="Q224" s="40"/>
      <c r="R224" s="40"/>
      <c r="S224" s="40"/>
      <c r="T224" s="68"/>
      <c r="AT224" s="22" t="s">
        <v>131</v>
      </c>
      <c r="AU224" s="22" t="s">
        <v>84</v>
      </c>
    </row>
    <row r="225" spans="2:65" s="1" customFormat="1" ht="81">
      <c r="B225" s="39"/>
      <c r="D225" s="180" t="s">
        <v>133</v>
      </c>
      <c r="F225" s="184" t="s">
        <v>308</v>
      </c>
      <c r="I225" s="182"/>
      <c r="L225" s="39"/>
      <c r="M225" s="183"/>
      <c r="N225" s="40"/>
      <c r="O225" s="40"/>
      <c r="P225" s="40"/>
      <c r="Q225" s="40"/>
      <c r="R225" s="40"/>
      <c r="S225" s="40"/>
      <c r="T225" s="68"/>
      <c r="AT225" s="22" t="s">
        <v>133</v>
      </c>
      <c r="AU225" s="22" t="s">
        <v>84</v>
      </c>
    </row>
    <row r="226" spans="2:65" s="11" customFormat="1" ht="13.5">
      <c r="B226" s="185"/>
      <c r="D226" s="180" t="s">
        <v>135</v>
      </c>
      <c r="E226" s="186" t="s">
        <v>5</v>
      </c>
      <c r="F226" s="187" t="s">
        <v>297</v>
      </c>
      <c r="H226" s="188">
        <v>2</v>
      </c>
      <c r="I226" s="189"/>
      <c r="L226" s="185"/>
      <c r="M226" s="190"/>
      <c r="N226" s="191"/>
      <c r="O226" s="191"/>
      <c r="P226" s="191"/>
      <c r="Q226" s="191"/>
      <c r="R226" s="191"/>
      <c r="S226" s="191"/>
      <c r="T226" s="192"/>
      <c r="AT226" s="186" t="s">
        <v>135</v>
      </c>
      <c r="AU226" s="186" t="s">
        <v>84</v>
      </c>
      <c r="AV226" s="11" t="s">
        <v>84</v>
      </c>
      <c r="AW226" s="11" t="s">
        <v>39</v>
      </c>
      <c r="AX226" s="11" t="s">
        <v>24</v>
      </c>
      <c r="AY226" s="186" t="s">
        <v>122</v>
      </c>
    </row>
    <row r="227" spans="2:65" s="1" customFormat="1" ht="25.5" customHeight="1">
      <c r="B227" s="167"/>
      <c r="C227" s="168" t="s">
        <v>309</v>
      </c>
      <c r="D227" s="168" t="s">
        <v>124</v>
      </c>
      <c r="E227" s="169" t="s">
        <v>310</v>
      </c>
      <c r="F227" s="170" t="s">
        <v>311</v>
      </c>
      <c r="G227" s="171" t="s">
        <v>282</v>
      </c>
      <c r="H227" s="172">
        <v>1</v>
      </c>
      <c r="I227" s="173"/>
      <c r="J227" s="174">
        <f>ROUND(I227*H227,2)</f>
        <v>0</v>
      </c>
      <c r="K227" s="170" t="s">
        <v>128</v>
      </c>
      <c r="L227" s="39"/>
      <c r="M227" s="175" t="s">
        <v>5</v>
      </c>
      <c r="N227" s="176" t="s">
        <v>46</v>
      </c>
      <c r="O227" s="40"/>
      <c r="P227" s="177">
        <f>O227*H227</f>
        <v>0</v>
      </c>
      <c r="Q227" s="177">
        <v>3.8000000000000002E-4</v>
      </c>
      <c r="R227" s="177">
        <f>Q227*H227</f>
        <v>3.8000000000000002E-4</v>
      </c>
      <c r="S227" s="177">
        <v>0</v>
      </c>
      <c r="T227" s="178">
        <f>S227*H227</f>
        <v>0</v>
      </c>
      <c r="AR227" s="22" t="s">
        <v>223</v>
      </c>
      <c r="AT227" s="22" t="s">
        <v>124</v>
      </c>
      <c r="AU227" s="22" t="s">
        <v>84</v>
      </c>
      <c r="AY227" s="22" t="s">
        <v>122</v>
      </c>
      <c r="BE227" s="179">
        <f>IF(N227="základní",J227,0)</f>
        <v>0</v>
      </c>
      <c r="BF227" s="179">
        <f>IF(N227="snížená",J227,0)</f>
        <v>0</v>
      </c>
      <c r="BG227" s="179">
        <f>IF(N227="zákl. přenesená",J227,0)</f>
        <v>0</v>
      </c>
      <c r="BH227" s="179">
        <f>IF(N227="sníž. přenesená",J227,0)</f>
        <v>0</v>
      </c>
      <c r="BI227" s="179">
        <f>IF(N227="nulová",J227,0)</f>
        <v>0</v>
      </c>
      <c r="BJ227" s="22" t="s">
        <v>24</v>
      </c>
      <c r="BK227" s="179">
        <f>ROUND(I227*H227,2)</f>
        <v>0</v>
      </c>
      <c r="BL227" s="22" t="s">
        <v>223</v>
      </c>
      <c r="BM227" s="22" t="s">
        <v>312</v>
      </c>
    </row>
    <row r="228" spans="2:65" s="1" customFormat="1" ht="27">
      <c r="B228" s="39"/>
      <c r="D228" s="180" t="s">
        <v>131</v>
      </c>
      <c r="F228" s="181" t="s">
        <v>313</v>
      </c>
      <c r="I228" s="182"/>
      <c r="L228" s="39"/>
      <c r="M228" s="183"/>
      <c r="N228" s="40"/>
      <c r="O228" s="40"/>
      <c r="P228" s="40"/>
      <c r="Q228" s="40"/>
      <c r="R228" s="40"/>
      <c r="S228" s="40"/>
      <c r="T228" s="68"/>
      <c r="AT228" s="22" t="s">
        <v>131</v>
      </c>
      <c r="AU228" s="22" t="s">
        <v>84</v>
      </c>
    </row>
    <row r="229" spans="2:65" s="1" customFormat="1" ht="40.5">
      <c r="B229" s="39"/>
      <c r="D229" s="180" t="s">
        <v>133</v>
      </c>
      <c r="F229" s="184" t="s">
        <v>314</v>
      </c>
      <c r="I229" s="182"/>
      <c r="L229" s="39"/>
      <c r="M229" s="183"/>
      <c r="N229" s="40"/>
      <c r="O229" s="40"/>
      <c r="P229" s="40"/>
      <c r="Q229" s="40"/>
      <c r="R229" s="40"/>
      <c r="S229" s="40"/>
      <c r="T229" s="68"/>
      <c r="AT229" s="22" t="s">
        <v>133</v>
      </c>
      <c r="AU229" s="22" t="s">
        <v>84</v>
      </c>
    </row>
    <row r="230" spans="2:65" s="11" customFormat="1" ht="13.5">
      <c r="B230" s="185"/>
      <c r="D230" s="180" t="s">
        <v>135</v>
      </c>
      <c r="E230" s="186" t="s">
        <v>5</v>
      </c>
      <c r="F230" s="187" t="s">
        <v>24</v>
      </c>
      <c r="H230" s="188">
        <v>1</v>
      </c>
      <c r="I230" s="189"/>
      <c r="L230" s="185"/>
      <c r="M230" s="190"/>
      <c r="N230" s="191"/>
      <c r="O230" s="191"/>
      <c r="P230" s="191"/>
      <c r="Q230" s="191"/>
      <c r="R230" s="191"/>
      <c r="S230" s="191"/>
      <c r="T230" s="192"/>
      <c r="AT230" s="186" t="s">
        <v>135</v>
      </c>
      <c r="AU230" s="186" t="s">
        <v>84</v>
      </c>
      <c r="AV230" s="11" t="s">
        <v>84</v>
      </c>
      <c r="AW230" s="11" t="s">
        <v>39</v>
      </c>
      <c r="AX230" s="11" t="s">
        <v>75</v>
      </c>
      <c r="AY230" s="186" t="s">
        <v>122</v>
      </c>
    </row>
    <row r="231" spans="2:65" s="12" customFormat="1" ht="13.5">
      <c r="B231" s="193"/>
      <c r="D231" s="180" t="s">
        <v>135</v>
      </c>
      <c r="E231" s="194" t="s">
        <v>5</v>
      </c>
      <c r="F231" s="195" t="s">
        <v>137</v>
      </c>
      <c r="H231" s="196">
        <v>1</v>
      </c>
      <c r="I231" s="197"/>
      <c r="L231" s="193"/>
      <c r="M231" s="198"/>
      <c r="N231" s="199"/>
      <c r="O231" s="199"/>
      <c r="P231" s="199"/>
      <c r="Q231" s="199"/>
      <c r="R231" s="199"/>
      <c r="S231" s="199"/>
      <c r="T231" s="200"/>
      <c r="AT231" s="194" t="s">
        <v>135</v>
      </c>
      <c r="AU231" s="194" t="s">
        <v>84</v>
      </c>
      <c r="AV231" s="12" t="s">
        <v>129</v>
      </c>
      <c r="AW231" s="12" t="s">
        <v>39</v>
      </c>
      <c r="AX231" s="12" t="s">
        <v>24</v>
      </c>
      <c r="AY231" s="194" t="s">
        <v>122</v>
      </c>
    </row>
    <row r="232" spans="2:65" s="1" customFormat="1" ht="16.5" customHeight="1">
      <c r="B232" s="167"/>
      <c r="C232" s="201" t="s">
        <v>315</v>
      </c>
      <c r="D232" s="201" t="s">
        <v>224</v>
      </c>
      <c r="E232" s="202" t="s">
        <v>316</v>
      </c>
      <c r="F232" s="203" t="s">
        <v>317</v>
      </c>
      <c r="G232" s="204" t="s">
        <v>282</v>
      </c>
      <c r="H232" s="205">
        <v>1</v>
      </c>
      <c r="I232" s="206"/>
      <c r="J232" s="207">
        <f>ROUND(I232*H232,2)</f>
        <v>0</v>
      </c>
      <c r="K232" s="203" t="s">
        <v>128</v>
      </c>
      <c r="L232" s="208"/>
      <c r="M232" s="209" t="s">
        <v>5</v>
      </c>
      <c r="N232" s="210" t="s">
        <v>46</v>
      </c>
      <c r="O232" s="40"/>
      <c r="P232" s="177">
        <f>O232*H232</f>
        <v>0</v>
      </c>
      <c r="Q232" s="177">
        <v>4.0000000000000003E-5</v>
      </c>
      <c r="R232" s="177">
        <f>Q232*H232</f>
        <v>4.0000000000000003E-5</v>
      </c>
      <c r="S232" s="177">
        <v>0</v>
      </c>
      <c r="T232" s="178">
        <f>S232*H232</f>
        <v>0</v>
      </c>
      <c r="AR232" s="22" t="s">
        <v>318</v>
      </c>
      <c r="AT232" s="22" t="s">
        <v>224</v>
      </c>
      <c r="AU232" s="22" t="s">
        <v>84</v>
      </c>
      <c r="AY232" s="22" t="s">
        <v>122</v>
      </c>
      <c r="BE232" s="179">
        <f>IF(N232="základní",J232,0)</f>
        <v>0</v>
      </c>
      <c r="BF232" s="179">
        <f>IF(N232="snížená",J232,0)</f>
        <v>0</v>
      </c>
      <c r="BG232" s="179">
        <f>IF(N232="zákl. přenesená",J232,0)</f>
        <v>0</v>
      </c>
      <c r="BH232" s="179">
        <f>IF(N232="sníž. přenesená",J232,0)</f>
        <v>0</v>
      </c>
      <c r="BI232" s="179">
        <f>IF(N232="nulová",J232,0)</f>
        <v>0</v>
      </c>
      <c r="BJ232" s="22" t="s">
        <v>24</v>
      </c>
      <c r="BK232" s="179">
        <f>ROUND(I232*H232,2)</f>
        <v>0</v>
      </c>
      <c r="BL232" s="22" t="s">
        <v>319</v>
      </c>
      <c r="BM232" s="22" t="s">
        <v>320</v>
      </c>
    </row>
    <row r="233" spans="2:65" s="1" customFormat="1" ht="13.5">
      <c r="B233" s="39"/>
      <c r="D233" s="180" t="s">
        <v>131</v>
      </c>
      <c r="F233" s="181" t="s">
        <v>321</v>
      </c>
      <c r="I233" s="182"/>
      <c r="L233" s="39"/>
      <c r="M233" s="183"/>
      <c r="N233" s="40"/>
      <c r="O233" s="40"/>
      <c r="P233" s="40"/>
      <c r="Q233" s="40"/>
      <c r="R233" s="40"/>
      <c r="S233" s="40"/>
      <c r="T233" s="68"/>
      <c r="AT233" s="22" t="s">
        <v>131</v>
      </c>
      <c r="AU233" s="22" t="s">
        <v>84</v>
      </c>
    </row>
    <row r="234" spans="2:65" s="1" customFormat="1" ht="27">
      <c r="B234" s="39"/>
      <c r="D234" s="180" t="s">
        <v>322</v>
      </c>
      <c r="F234" s="184" t="s">
        <v>323</v>
      </c>
      <c r="I234" s="182"/>
      <c r="L234" s="39"/>
      <c r="M234" s="183"/>
      <c r="N234" s="40"/>
      <c r="O234" s="40"/>
      <c r="P234" s="40"/>
      <c r="Q234" s="40"/>
      <c r="R234" s="40"/>
      <c r="S234" s="40"/>
      <c r="T234" s="68"/>
      <c r="AT234" s="22" t="s">
        <v>322</v>
      </c>
      <c r="AU234" s="22" t="s">
        <v>84</v>
      </c>
    </row>
    <row r="235" spans="2:65" s="11" customFormat="1" ht="13.5">
      <c r="B235" s="185"/>
      <c r="D235" s="180" t="s">
        <v>135</v>
      </c>
      <c r="E235" s="186" t="s">
        <v>5</v>
      </c>
      <c r="F235" s="187" t="s">
        <v>24</v>
      </c>
      <c r="H235" s="188">
        <v>1</v>
      </c>
      <c r="I235" s="189"/>
      <c r="L235" s="185"/>
      <c r="M235" s="190"/>
      <c r="N235" s="191"/>
      <c r="O235" s="191"/>
      <c r="P235" s="191"/>
      <c r="Q235" s="191"/>
      <c r="R235" s="191"/>
      <c r="S235" s="191"/>
      <c r="T235" s="192"/>
      <c r="AT235" s="186" t="s">
        <v>135</v>
      </c>
      <c r="AU235" s="186" t="s">
        <v>84</v>
      </c>
      <c r="AV235" s="11" t="s">
        <v>84</v>
      </c>
      <c r="AW235" s="11" t="s">
        <v>39</v>
      </c>
      <c r="AX235" s="11" t="s">
        <v>75</v>
      </c>
      <c r="AY235" s="186" t="s">
        <v>122</v>
      </c>
    </row>
    <row r="236" spans="2:65" s="12" customFormat="1" ht="13.5">
      <c r="B236" s="193"/>
      <c r="D236" s="180" t="s">
        <v>135</v>
      </c>
      <c r="E236" s="194" t="s">
        <v>5</v>
      </c>
      <c r="F236" s="195" t="s">
        <v>137</v>
      </c>
      <c r="H236" s="196">
        <v>1</v>
      </c>
      <c r="I236" s="197"/>
      <c r="L236" s="193"/>
      <c r="M236" s="198"/>
      <c r="N236" s="199"/>
      <c r="O236" s="199"/>
      <c r="P236" s="199"/>
      <c r="Q236" s="199"/>
      <c r="R236" s="199"/>
      <c r="S236" s="199"/>
      <c r="T236" s="200"/>
      <c r="AT236" s="194" t="s">
        <v>135</v>
      </c>
      <c r="AU236" s="194" t="s">
        <v>84</v>
      </c>
      <c r="AV236" s="12" t="s">
        <v>129</v>
      </c>
      <c r="AW236" s="12" t="s">
        <v>39</v>
      </c>
      <c r="AX236" s="12" t="s">
        <v>24</v>
      </c>
      <c r="AY236" s="194" t="s">
        <v>122</v>
      </c>
    </row>
    <row r="237" spans="2:65" s="1" customFormat="1" ht="16.5" customHeight="1">
      <c r="B237" s="167"/>
      <c r="C237" s="168" t="s">
        <v>324</v>
      </c>
      <c r="D237" s="168" t="s">
        <v>124</v>
      </c>
      <c r="E237" s="169" t="s">
        <v>325</v>
      </c>
      <c r="F237" s="170" t="s">
        <v>326</v>
      </c>
      <c r="G237" s="171" t="s">
        <v>127</v>
      </c>
      <c r="H237" s="172">
        <v>9</v>
      </c>
      <c r="I237" s="173"/>
      <c r="J237" s="174">
        <f>ROUND(I237*H237,2)</f>
        <v>0</v>
      </c>
      <c r="K237" s="170" t="s">
        <v>289</v>
      </c>
      <c r="L237" s="39"/>
      <c r="M237" s="175" t="s">
        <v>5</v>
      </c>
      <c r="N237" s="176" t="s">
        <v>46</v>
      </c>
      <c r="O237" s="40"/>
      <c r="P237" s="177">
        <f>O237*H237</f>
        <v>0</v>
      </c>
      <c r="Q237" s="177">
        <v>0</v>
      </c>
      <c r="R237" s="177">
        <f>Q237*H237</f>
        <v>0</v>
      </c>
      <c r="S237" s="177">
        <v>2.9E-4</v>
      </c>
      <c r="T237" s="178">
        <f>S237*H237</f>
        <v>2.6099999999999999E-3</v>
      </c>
      <c r="AR237" s="22" t="s">
        <v>223</v>
      </c>
      <c r="AT237" s="22" t="s">
        <v>124</v>
      </c>
      <c r="AU237" s="22" t="s">
        <v>84</v>
      </c>
      <c r="AY237" s="22" t="s">
        <v>122</v>
      </c>
      <c r="BE237" s="179">
        <f>IF(N237="základní",J237,0)</f>
        <v>0</v>
      </c>
      <c r="BF237" s="179">
        <f>IF(N237="snížená",J237,0)</f>
        <v>0</v>
      </c>
      <c r="BG237" s="179">
        <f>IF(N237="zákl. přenesená",J237,0)</f>
        <v>0</v>
      </c>
      <c r="BH237" s="179">
        <f>IF(N237="sníž. přenesená",J237,0)</f>
        <v>0</v>
      </c>
      <c r="BI237" s="179">
        <f>IF(N237="nulová",J237,0)</f>
        <v>0</v>
      </c>
      <c r="BJ237" s="22" t="s">
        <v>24</v>
      </c>
      <c r="BK237" s="179">
        <f>ROUND(I237*H237,2)</f>
        <v>0</v>
      </c>
      <c r="BL237" s="22" t="s">
        <v>223</v>
      </c>
      <c r="BM237" s="22" t="s">
        <v>327</v>
      </c>
    </row>
    <row r="238" spans="2:65" s="1" customFormat="1" ht="13.5">
      <c r="B238" s="39"/>
      <c r="D238" s="180" t="s">
        <v>131</v>
      </c>
      <c r="F238" s="181" t="s">
        <v>328</v>
      </c>
      <c r="I238" s="182"/>
      <c r="L238" s="39"/>
      <c r="M238" s="183"/>
      <c r="N238" s="40"/>
      <c r="O238" s="40"/>
      <c r="P238" s="40"/>
      <c r="Q238" s="40"/>
      <c r="R238" s="40"/>
      <c r="S238" s="40"/>
      <c r="T238" s="68"/>
      <c r="AT238" s="22" t="s">
        <v>131</v>
      </c>
      <c r="AU238" s="22" t="s">
        <v>84</v>
      </c>
    </row>
    <row r="239" spans="2:65" s="11" customFormat="1" ht="13.5">
      <c r="B239" s="185"/>
      <c r="D239" s="180" t="s">
        <v>135</v>
      </c>
      <c r="E239" s="186" t="s">
        <v>5</v>
      </c>
      <c r="F239" s="187" t="s">
        <v>181</v>
      </c>
      <c r="H239" s="188">
        <v>9</v>
      </c>
      <c r="I239" s="189"/>
      <c r="L239" s="185"/>
      <c r="M239" s="190"/>
      <c r="N239" s="191"/>
      <c r="O239" s="191"/>
      <c r="P239" s="191"/>
      <c r="Q239" s="191"/>
      <c r="R239" s="191"/>
      <c r="S239" s="191"/>
      <c r="T239" s="192"/>
      <c r="AT239" s="186" t="s">
        <v>135</v>
      </c>
      <c r="AU239" s="186" t="s">
        <v>84</v>
      </c>
      <c r="AV239" s="11" t="s">
        <v>84</v>
      </c>
      <c r="AW239" s="11" t="s">
        <v>39</v>
      </c>
      <c r="AX239" s="11" t="s">
        <v>75</v>
      </c>
      <c r="AY239" s="186" t="s">
        <v>122</v>
      </c>
    </row>
    <row r="240" spans="2:65" s="12" customFormat="1" ht="13.5">
      <c r="B240" s="193"/>
      <c r="D240" s="180" t="s">
        <v>135</v>
      </c>
      <c r="E240" s="194" t="s">
        <v>5</v>
      </c>
      <c r="F240" s="195" t="s">
        <v>137</v>
      </c>
      <c r="H240" s="196">
        <v>9</v>
      </c>
      <c r="I240" s="197"/>
      <c r="L240" s="193"/>
      <c r="M240" s="198"/>
      <c r="N240" s="199"/>
      <c r="O240" s="199"/>
      <c r="P240" s="199"/>
      <c r="Q240" s="199"/>
      <c r="R240" s="199"/>
      <c r="S240" s="199"/>
      <c r="T240" s="200"/>
      <c r="AT240" s="194" t="s">
        <v>135</v>
      </c>
      <c r="AU240" s="194" t="s">
        <v>84</v>
      </c>
      <c r="AV240" s="12" t="s">
        <v>129</v>
      </c>
      <c r="AW240" s="12" t="s">
        <v>39</v>
      </c>
      <c r="AX240" s="12" t="s">
        <v>24</v>
      </c>
      <c r="AY240" s="194" t="s">
        <v>122</v>
      </c>
    </row>
    <row r="241" spans="2:65" s="1" customFormat="1" ht="16.5" customHeight="1">
      <c r="B241" s="167"/>
      <c r="C241" s="168" t="s">
        <v>329</v>
      </c>
      <c r="D241" s="168" t="s">
        <v>124</v>
      </c>
      <c r="E241" s="169" t="s">
        <v>330</v>
      </c>
      <c r="F241" s="170" t="s">
        <v>331</v>
      </c>
      <c r="G241" s="171" t="s">
        <v>282</v>
      </c>
      <c r="H241" s="172">
        <v>4</v>
      </c>
      <c r="I241" s="173"/>
      <c r="J241" s="174">
        <f>ROUND(I241*H241,2)</f>
        <v>0</v>
      </c>
      <c r="K241" s="170" t="s">
        <v>289</v>
      </c>
      <c r="L241" s="39"/>
      <c r="M241" s="175" t="s">
        <v>5</v>
      </c>
      <c r="N241" s="176" t="s">
        <v>46</v>
      </c>
      <c r="O241" s="40"/>
      <c r="P241" s="177">
        <f>O241*H241</f>
        <v>0</v>
      </c>
      <c r="Q241" s="177">
        <v>0</v>
      </c>
      <c r="R241" s="177">
        <f>Q241*H241</f>
        <v>0</v>
      </c>
      <c r="S241" s="177">
        <v>0</v>
      </c>
      <c r="T241" s="178">
        <f>S241*H241</f>
        <v>0</v>
      </c>
      <c r="AR241" s="22" t="s">
        <v>223</v>
      </c>
      <c r="AT241" s="22" t="s">
        <v>124</v>
      </c>
      <c r="AU241" s="22" t="s">
        <v>84</v>
      </c>
      <c r="AY241" s="22" t="s">
        <v>122</v>
      </c>
      <c r="BE241" s="179">
        <f>IF(N241="základní",J241,0)</f>
        <v>0</v>
      </c>
      <c r="BF241" s="179">
        <f>IF(N241="snížená",J241,0)</f>
        <v>0</v>
      </c>
      <c r="BG241" s="179">
        <f>IF(N241="zákl. přenesená",J241,0)</f>
        <v>0</v>
      </c>
      <c r="BH241" s="179">
        <f>IF(N241="sníž. přenesená",J241,0)</f>
        <v>0</v>
      </c>
      <c r="BI241" s="179">
        <f>IF(N241="nulová",J241,0)</f>
        <v>0</v>
      </c>
      <c r="BJ241" s="22" t="s">
        <v>24</v>
      </c>
      <c r="BK241" s="179">
        <f>ROUND(I241*H241,2)</f>
        <v>0</v>
      </c>
      <c r="BL241" s="22" t="s">
        <v>223</v>
      </c>
      <c r="BM241" s="22" t="s">
        <v>332</v>
      </c>
    </row>
    <row r="242" spans="2:65" s="1" customFormat="1" ht="13.5">
      <c r="B242" s="39"/>
      <c r="D242" s="180" t="s">
        <v>131</v>
      </c>
      <c r="F242" s="181" t="s">
        <v>333</v>
      </c>
      <c r="I242" s="182"/>
      <c r="L242" s="39"/>
      <c r="M242" s="183"/>
      <c r="N242" s="40"/>
      <c r="O242" s="40"/>
      <c r="P242" s="40"/>
      <c r="Q242" s="40"/>
      <c r="R242" s="40"/>
      <c r="S242" s="40"/>
      <c r="T242" s="68"/>
      <c r="AT242" s="22" t="s">
        <v>131</v>
      </c>
      <c r="AU242" s="22" t="s">
        <v>84</v>
      </c>
    </row>
    <row r="243" spans="2:65" s="11" customFormat="1" ht="13.5">
      <c r="B243" s="185"/>
      <c r="D243" s="180" t="s">
        <v>135</v>
      </c>
      <c r="E243" s="186" t="s">
        <v>5</v>
      </c>
      <c r="F243" s="187" t="s">
        <v>334</v>
      </c>
      <c r="H243" s="188">
        <v>4</v>
      </c>
      <c r="I243" s="189"/>
      <c r="L243" s="185"/>
      <c r="M243" s="190"/>
      <c r="N243" s="191"/>
      <c r="O243" s="191"/>
      <c r="P243" s="191"/>
      <c r="Q243" s="191"/>
      <c r="R243" s="191"/>
      <c r="S243" s="191"/>
      <c r="T243" s="192"/>
      <c r="AT243" s="186" t="s">
        <v>135</v>
      </c>
      <c r="AU243" s="186" t="s">
        <v>84</v>
      </c>
      <c r="AV243" s="11" t="s">
        <v>84</v>
      </c>
      <c r="AW243" s="11" t="s">
        <v>39</v>
      </c>
      <c r="AX243" s="11" t="s">
        <v>75</v>
      </c>
      <c r="AY243" s="186" t="s">
        <v>122</v>
      </c>
    </row>
    <row r="244" spans="2:65" s="12" customFormat="1" ht="13.5">
      <c r="B244" s="193"/>
      <c r="D244" s="180" t="s">
        <v>135</v>
      </c>
      <c r="E244" s="194" t="s">
        <v>5</v>
      </c>
      <c r="F244" s="195" t="s">
        <v>137</v>
      </c>
      <c r="H244" s="196">
        <v>4</v>
      </c>
      <c r="I244" s="197"/>
      <c r="L244" s="193"/>
      <c r="M244" s="198"/>
      <c r="N244" s="199"/>
      <c r="O244" s="199"/>
      <c r="P244" s="199"/>
      <c r="Q244" s="199"/>
      <c r="R244" s="199"/>
      <c r="S244" s="199"/>
      <c r="T244" s="200"/>
      <c r="AT244" s="194" t="s">
        <v>135</v>
      </c>
      <c r="AU244" s="194" t="s">
        <v>84</v>
      </c>
      <c r="AV244" s="12" t="s">
        <v>129</v>
      </c>
      <c r="AW244" s="12" t="s">
        <v>39</v>
      </c>
      <c r="AX244" s="12" t="s">
        <v>24</v>
      </c>
      <c r="AY244" s="194" t="s">
        <v>122</v>
      </c>
    </row>
    <row r="245" spans="2:65" s="1" customFormat="1" ht="16.5" customHeight="1">
      <c r="B245" s="167"/>
      <c r="C245" s="168" t="s">
        <v>335</v>
      </c>
      <c r="D245" s="168" t="s">
        <v>124</v>
      </c>
      <c r="E245" s="169" t="s">
        <v>336</v>
      </c>
      <c r="F245" s="170" t="s">
        <v>337</v>
      </c>
      <c r="G245" s="171" t="s">
        <v>282</v>
      </c>
      <c r="H245" s="172">
        <v>1</v>
      </c>
      <c r="I245" s="173"/>
      <c r="J245" s="174">
        <f>ROUND(I245*H245,2)</f>
        <v>0</v>
      </c>
      <c r="K245" s="170" t="s">
        <v>289</v>
      </c>
      <c r="L245" s="39"/>
      <c r="M245" s="175" t="s">
        <v>5</v>
      </c>
      <c r="N245" s="176" t="s">
        <v>46</v>
      </c>
      <c r="O245" s="40"/>
      <c r="P245" s="177">
        <f>O245*H245</f>
        <v>0</v>
      </c>
      <c r="Q245" s="177">
        <v>0</v>
      </c>
      <c r="R245" s="177">
        <f>Q245*H245</f>
        <v>0</v>
      </c>
      <c r="S245" s="177">
        <v>5.2999999999999998E-4</v>
      </c>
      <c r="T245" s="178">
        <f>S245*H245</f>
        <v>5.2999999999999998E-4</v>
      </c>
      <c r="AR245" s="22" t="s">
        <v>223</v>
      </c>
      <c r="AT245" s="22" t="s">
        <v>124</v>
      </c>
      <c r="AU245" s="22" t="s">
        <v>84</v>
      </c>
      <c r="AY245" s="22" t="s">
        <v>122</v>
      </c>
      <c r="BE245" s="179">
        <f>IF(N245="základní",J245,0)</f>
        <v>0</v>
      </c>
      <c r="BF245" s="179">
        <f>IF(N245="snížená",J245,0)</f>
        <v>0</v>
      </c>
      <c r="BG245" s="179">
        <f>IF(N245="zákl. přenesená",J245,0)</f>
        <v>0</v>
      </c>
      <c r="BH245" s="179">
        <f>IF(N245="sníž. přenesená",J245,0)</f>
        <v>0</v>
      </c>
      <c r="BI245" s="179">
        <f>IF(N245="nulová",J245,0)</f>
        <v>0</v>
      </c>
      <c r="BJ245" s="22" t="s">
        <v>24</v>
      </c>
      <c r="BK245" s="179">
        <f>ROUND(I245*H245,2)</f>
        <v>0</v>
      </c>
      <c r="BL245" s="22" t="s">
        <v>223</v>
      </c>
      <c r="BM245" s="22" t="s">
        <v>338</v>
      </c>
    </row>
    <row r="246" spans="2:65" s="1" customFormat="1" ht="13.5">
      <c r="B246" s="39"/>
      <c r="D246" s="180" t="s">
        <v>131</v>
      </c>
      <c r="F246" s="181" t="s">
        <v>339</v>
      </c>
      <c r="I246" s="182"/>
      <c r="L246" s="39"/>
      <c r="M246" s="183"/>
      <c r="N246" s="40"/>
      <c r="O246" s="40"/>
      <c r="P246" s="40"/>
      <c r="Q246" s="40"/>
      <c r="R246" s="40"/>
      <c r="S246" s="40"/>
      <c r="T246" s="68"/>
      <c r="AT246" s="22" t="s">
        <v>131</v>
      </c>
      <c r="AU246" s="22" t="s">
        <v>84</v>
      </c>
    </row>
    <row r="247" spans="2:65" s="11" customFormat="1" ht="13.5">
      <c r="B247" s="185"/>
      <c r="D247" s="180" t="s">
        <v>135</v>
      </c>
      <c r="E247" s="186" t="s">
        <v>5</v>
      </c>
      <c r="F247" s="187" t="s">
        <v>24</v>
      </c>
      <c r="H247" s="188">
        <v>1</v>
      </c>
      <c r="I247" s="189"/>
      <c r="L247" s="185"/>
      <c r="M247" s="190"/>
      <c r="N247" s="191"/>
      <c r="O247" s="191"/>
      <c r="P247" s="191"/>
      <c r="Q247" s="191"/>
      <c r="R247" s="191"/>
      <c r="S247" s="191"/>
      <c r="T247" s="192"/>
      <c r="AT247" s="186" t="s">
        <v>135</v>
      </c>
      <c r="AU247" s="186" t="s">
        <v>84</v>
      </c>
      <c r="AV247" s="11" t="s">
        <v>84</v>
      </c>
      <c r="AW247" s="11" t="s">
        <v>39</v>
      </c>
      <c r="AX247" s="11" t="s">
        <v>75</v>
      </c>
      <c r="AY247" s="186" t="s">
        <v>122</v>
      </c>
    </row>
    <row r="248" spans="2:65" s="12" customFormat="1" ht="13.5">
      <c r="B248" s="193"/>
      <c r="D248" s="180" t="s">
        <v>135</v>
      </c>
      <c r="E248" s="194" t="s">
        <v>5</v>
      </c>
      <c r="F248" s="195" t="s">
        <v>137</v>
      </c>
      <c r="H248" s="196">
        <v>1</v>
      </c>
      <c r="I248" s="197"/>
      <c r="L248" s="193"/>
      <c r="M248" s="198"/>
      <c r="N248" s="199"/>
      <c r="O248" s="199"/>
      <c r="P248" s="199"/>
      <c r="Q248" s="199"/>
      <c r="R248" s="199"/>
      <c r="S248" s="199"/>
      <c r="T248" s="200"/>
      <c r="AT248" s="194" t="s">
        <v>135</v>
      </c>
      <c r="AU248" s="194" t="s">
        <v>84</v>
      </c>
      <c r="AV248" s="12" t="s">
        <v>129</v>
      </c>
      <c r="AW248" s="12" t="s">
        <v>39</v>
      </c>
      <c r="AX248" s="12" t="s">
        <v>24</v>
      </c>
      <c r="AY248" s="194" t="s">
        <v>122</v>
      </c>
    </row>
    <row r="249" spans="2:65" s="1" customFormat="1" ht="16.5" customHeight="1">
      <c r="B249" s="167"/>
      <c r="C249" s="168" t="s">
        <v>340</v>
      </c>
      <c r="D249" s="168" t="s">
        <v>124</v>
      </c>
      <c r="E249" s="169" t="s">
        <v>341</v>
      </c>
      <c r="F249" s="170" t="s">
        <v>342</v>
      </c>
      <c r="G249" s="171" t="s">
        <v>127</v>
      </c>
      <c r="H249" s="172">
        <v>6</v>
      </c>
      <c r="I249" s="173"/>
      <c r="J249" s="174">
        <f>ROUND(I249*H249,2)</f>
        <v>0</v>
      </c>
      <c r="K249" s="170" t="s">
        <v>128</v>
      </c>
      <c r="L249" s="39"/>
      <c r="M249" s="175" t="s">
        <v>5</v>
      </c>
      <c r="N249" s="176" t="s">
        <v>46</v>
      </c>
      <c r="O249" s="40"/>
      <c r="P249" s="177">
        <f>O249*H249</f>
        <v>0</v>
      </c>
      <c r="Q249" s="177">
        <v>1.9000000000000001E-4</v>
      </c>
      <c r="R249" s="177">
        <f>Q249*H249</f>
        <v>1.14E-3</v>
      </c>
      <c r="S249" s="177">
        <v>0</v>
      </c>
      <c r="T249" s="178">
        <f>S249*H249</f>
        <v>0</v>
      </c>
      <c r="AR249" s="22" t="s">
        <v>129</v>
      </c>
      <c r="AT249" s="22" t="s">
        <v>124</v>
      </c>
      <c r="AU249" s="22" t="s">
        <v>84</v>
      </c>
      <c r="AY249" s="22" t="s">
        <v>122</v>
      </c>
      <c r="BE249" s="179">
        <f>IF(N249="základní",J249,0)</f>
        <v>0</v>
      </c>
      <c r="BF249" s="179">
        <f>IF(N249="snížená",J249,0)</f>
        <v>0</v>
      </c>
      <c r="BG249" s="179">
        <f>IF(N249="zákl. přenesená",J249,0)</f>
        <v>0</v>
      </c>
      <c r="BH249" s="179">
        <f>IF(N249="sníž. přenesená",J249,0)</f>
        <v>0</v>
      </c>
      <c r="BI249" s="179">
        <f>IF(N249="nulová",J249,0)</f>
        <v>0</v>
      </c>
      <c r="BJ249" s="22" t="s">
        <v>24</v>
      </c>
      <c r="BK249" s="179">
        <f>ROUND(I249*H249,2)</f>
        <v>0</v>
      </c>
      <c r="BL249" s="22" t="s">
        <v>129</v>
      </c>
      <c r="BM249" s="22" t="s">
        <v>343</v>
      </c>
    </row>
    <row r="250" spans="2:65" s="1" customFormat="1" ht="13.5">
      <c r="B250" s="39"/>
      <c r="D250" s="180" t="s">
        <v>131</v>
      </c>
      <c r="F250" s="181" t="s">
        <v>344</v>
      </c>
      <c r="I250" s="182"/>
      <c r="L250" s="39"/>
      <c r="M250" s="183"/>
      <c r="N250" s="40"/>
      <c r="O250" s="40"/>
      <c r="P250" s="40"/>
      <c r="Q250" s="40"/>
      <c r="R250" s="40"/>
      <c r="S250" s="40"/>
      <c r="T250" s="68"/>
      <c r="AT250" s="22" t="s">
        <v>131</v>
      </c>
      <c r="AU250" s="22" t="s">
        <v>84</v>
      </c>
    </row>
    <row r="251" spans="2:65" s="11" customFormat="1" ht="13.5">
      <c r="B251" s="185"/>
      <c r="D251" s="180" t="s">
        <v>135</v>
      </c>
      <c r="E251" s="186" t="s">
        <v>5</v>
      </c>
      <c r="F251" s="187" t="s">
        <v>162</v>
      </c>
      <c r="H251" s="188">
        <v>6</v>
      </c>
      <c r="I251" s="189"/>
      <c r="L251" s="185"/>
      <c r="M251" s="190"/>
      <c r="N251" s="191"/>
      <c r="O251" s="191"/>
      <c r="P251" s="191"/>
      <c r="Q251" s="191"/>
      <c r="R251" s="191"/>
      <c r="S251" s="191"/>
      <c r="T251" s="192"/>
      <c r="AT251" s="186" t="s">
        <v>135</v>
      </c>
      <c r="AU251" s="186" t="s">
        <v>84</v>
      </c>
      <c r="AV251" s="11" t="s">
        <v>84</v>
      </c>
      <c r="AW251" s="11" t="s">
        <v>39</v>
      </c>
      <c r="AX251" s="11" t="s">
        <v>75</v>
      </c>
      <c r="AY251" s="186" t="s">
        <v>122</v>
      </c>
    </row>
    <row r="252" spans="2:65" s="12" customFormat="1" ht="13.5">
      <c r="B252" s="193"/>
      <c r="D252" s="180" t="s">
        <v>135</v>
      </c>
      <c r="E252" s="194" t="s">
        <v>5</v>
      </c>
      <c r="F252" s="195" t="s">
        <v>137</v>
      </c>
      <c r="H252" s="196">
        <v>6</v>
      </c>
      <c r="I252" s="197"/>
      <c r="L252" s="193"/>
      <c r="M252" s="198"/>
      <c r="N252" s="199"/>
      <c r="O252" s="199"/>
      <c r="P252" s="199"/>
      <c r="Q252" s="199"/>
      <c r="R252" s="199"/>
      <c r="S252" s="199"/>
      <c r="T252" s="200"/>
      <c r="AT252" s="194" t="s">
        <v>135</v>
      </c>
      <c r="AU252" s="194" t="s">
        <v>84</v>
      </c>
      <c r="AV252" s="12" t="s">
        <v>129</v>
      </c>
      <c r="AW252" s="12" t="s">
        <v>39</v>
      </c>
      <c r="AX252" s="12" t="s">
        <v>24</v>
      </c>
      <c r="AY252" s="194" t="s">
        <v>122</v>
      </c>
    </row>
    <row r="253" spans="2:65" s="1" customFormat="1" ht="16.5" customHeight="1">
      <c r="B253" s="167"/>
      <c r="C253" s="168" t="s">
        <v>345</v>
      </c>
      <c r="D253" s="168" t="s">
        <v>124</v>
      </c>
      <c r="E253" s="169" t="s">
        <v>346</v>
      </c>
      <c r="F253" s="170" t="s">
        <v>347</v>
      </c>
      <c r="G253" s="171" t="s">
        <v>127</v>
      </c>
      <c r="H253" s="172">
        <v>23</v>
      </c>
      <c r="I253" s="173"/>
      <c r="J253" s="174">
        <f>ROUND(I253*H253,2)</f>
        <v>0</v>
      </c>
      <c r="K253" s="170" t="s">
        <v>128</v>
      </c>
      <c r="L253" s="39"/>
      <c r="M253" s="175" t="s">
        <v>5</v>
      </c>
      <c r="N253" s="176" t="s">
        <v>46</v>
      </c>
      <c r="O253" s="40"/>
      <c r="P253" s="177">
        <f>O253*H253</f>
        <v>0</v>
      </c>
      <c r="Q253" s="177">
        <v>6.9999999999999994E-5</v>
      </c>
      <c r="R253" s="177">
        <f>Q253*H253</f>
        <v>1.6099999999999999E-3</v>
      </c>
      <c r="S253" s="177">
        <v>0</v>
      </c>
      <c r="T253" s="178">
        <f>S253*H253</f>
        <v>0</v>
      </c>
      <c r="AR253" s="22" t="s">
        <v>129</v>
      </c>
      <c r="AT253" s="22" t="s">
        <v>124</v>
      </c>
      <c r="AU253" s="22" t="s">
        <v>84</v>
      </c>
      <c r="AY253" s="22" t="s">
        <v>122</v>
      </c>
      <c r="BE253" s="179">
        <f>IF(N253="základní",J253,0)</f>
        <v>0</v>
      </c>
      <c r="BF253" s="179">
        <f>IF(N253="snížená",J253,0)</f>
        <v>0</v>
      </c>
      <c r="BG253" s="179">
        <f>IF(N253="zákl. přenesená",J253,0)</f>
        <v>0</v>
      </c>
      <c r="BH253" s="179">
        <f>IF(N253="sníž. přenesená",J253,0)</f>
        <v>0</v>
      </c>
      <c r="BI253" s="179">
        <f>IF(N253="nulová",J253,0)</f>
        <v>0</v>
      </c>
      <c r="BJ253" s="22" t="s">
        <v>24</v>
      </c>
      <c r="BK253" s="179">
        <f>ROUND(I253*H253,2)</f>
        <v>0</v>
      </c>
      <c r="BL253" s="22" t="s">
        <v>129</v>
      </c>
      <c r="BM253" s="22" t="s">
        <v>348</v>
      </c>
    </row>
    <row r="254" spans="2:65" s="1" customFormat="1" ht="13.5">
      <c r="B254" s="39"/>
      <c r="D254" s="180" t="s">
        <v>131</v>
      </c>
      <c r="F254" s="181" t="s">
        <v>349</v>
      </c>
      <c r="I254" s="182"/>
      <c r="L254" s="39"/>
      <c r="M254" s="183"/>
      <c r="N254" s="40"/>
      <c r="O254" s="40"/>
      <c r="P254" s="40"/>
      <c r="Q254" s="40"/>
      <c r="R254" s="40"/>
      <c r="S254" s="40"/>
      <c r="T254" s="68"/>
      <c r="AT254" s="22" t="s">
        <v>131</v>
      </c>
      <c r="AU254" s="22" t="s">
        <v>84</v>
      </c>
    </row>
    <row r="255" spans="2:65" s="11" customFormat="1" ht="13.5">
      <c r="B255" s="185"/>
      <c r="D255" s="180" t="s">
        <v>135</v>
      </c>
      <c r="E255" s="186" t="s">
        <v>5</v>
      </c>
      <c r="F255" s="187" t="s">
        <v>350</v>
      </c>
      <c r="H255" s="188">
        <v>23</v>
      </c>
      <c r="I255" s="189"/>
      <c r="L255" s="185"/>
      <c r="M255" s="190"/>
      <c r="N255" s="191"/>
      <c r="O255" s="191"/>
      <c r="P255" s="191"/>
      <c r="Q255" s="191"/>
      <c r="R255" s="191"/>
      <c r="S255" s="191"/>
      <c r="T255" s="192"/>
      <c r="AT255" s="186" t="s">
        <v>135</v>
      </c>
      <c r="AU255" s="186" t="s">
        <v>84</v>
      </c>
      <c r="AV255" s="11" t="s">
        <v>84</v>
      </c>
      <c r="AW255" s="11" t="s">
        <v>39</v>
      </c>
      <c r="AX255" s="11" t="s">
        <v>75</v>
      </c>
      <c r="AY255" s="186" t="s">
        <v>122</v>
      </c>
    </row>
    <row r="256" spans="2:65" s="12" customFormat="1" ht="13.5">
      <c r="B256" s="193"/>
      <c r="D256" s="180" t="s">
        <v>135</v>
      </c>
      <c r="E256" s="194" t="s">
        <v>5</v>
      </c>
      <c r="F256" s="195" t="s">
        <v>137</v>
      </c>
      <c r="H256" s="196">
        <v>23</v>
      </c>
      <c r="I256" s="197"/>
      <c r="L256" s="193"/>
      <c r="M256" s="198"/>
      <c r="N256" s="199"/>
      <c r="O256" s="199"/>
      <c r="P256" s="199"/>
      <c r="Q256" s="199"/>
      <c r="R256" s="199"/>
      <c r="S256" s="199"/>
      <c r="T256" s="200"/>
      <c r="AT256" s="194" t="s">
        <v>135</v>
      </c>
      <c r="AU256" s="194" t="s">
        <v>84</v>
      </c>
      <c r="AV256" s="12" t="s">
        <v>129</v>
      </c>
      <c r="AW256" s="12" t="s">
        <v>39</v>
      </c>
      <c r="AX256" s="12" t="s">
        <v>24</v>
      </c>
      <c r="AY256" s="194" t="s">
        <v>122</v>
      </c>
    </row>
    <row r="257" spans="2:65" s="10" customFormat="1" ht="29.85" customHeight="1">
      <c r="B257" s="154"/>
      <c r="D257" s="155" t="s">
        <v>74</v>
      </c>
      <c r="E257" s="165" t="s">
        <v>351</v>
      </c>
      <c r="F257" s="165" t="s">
        <v>352</v>
      </c>
      <c r="I257" s="157"/>
      <c r="J257" s="166">
        <f>BK257</f>
        <v>0</v>
      </c>
      <c r="L257" s="154"/>
      <c r="M257" s="159"/>
      <c r="N257" s="160"/>
      <c r="O257" s="160"/>
      <c r="P257" s="161">
        <f>SUM(P258:P263)</f>
        <v>0</v>
      </c>
      <c r="Q257" s="160"/>
      <c r="R257" s="161">
        <f>SUM(R258:R263)</f>
        <v>0</v>
      </c>
      <c r="S257" s="160"/>
      <c r="T257" s="162">
        <f>SUM(T258:T263)</f>
        <v>0</v>
      </c>
      <c r="AR257" s="155" t="s">
        <v>24</v>
      </c>
      <c r="AT257" s="163" t="s">
        <v>74</v>
      </c>
      <c r="AU257" s="163" t="s">
        <v>24</v>
      </c>
      <c r="AY257" s="155" t="s">
        <v>122</v>
      </c>
      <c r="BK257" s="164">
        <f>SUM(BK258:BK263)</f>
        <v>0</v>
      </c>
    </row>
    <row r="258" spans="2:65" s="1" customFormat="1" ht="16.5" customHeight="1">
      <c r="B258" s="167"/>
      <c r="C258" s="168" t="s">
        <v>353</v>
      </c>
      <c r="D258" s="168" t="s">
        <v>124</v>
      </c>
      <c r="E258" s="169" t="s">
        <v>354</v>
      </c>
      <c r="F258" s="170" t="s">
        <v>355</v>
      </c>
      <c r="G258" s="171" t="s">
        <v>207</v>
      </c>
      <c r="H258" s="172">
        <v>27.431000000000001</v>
      </c>
      <c r="I258" s="173"/>
      <c r="J258" s="174">
        <f>ROUND(I258*H258,2)</f>
        <v>0</v>
      </c>
      <c r="K258" s="170" t="s">
        <v>128</v>
      </c>
      <c r="L258" s="39"/>
      <c r="M258" s="175" t="s">
        <v>5</v>
      </c>
      <c r="N258" s="176" t="s">
        <v>46</v>
      </c>
      <c r="O258" s="40"/>
      <c r="P258" s="177">
        <f>O258*H258</f>
        <v>0</v>
      </c>
      <c r="Q258" s="177">
        <v>0</v>
      </c>
      <c r="R258" s="177">
        <f>Q258*H258</f>
        <v>0</v>
      </c>
      <c r="S258" s="177">
        <v>0</v>
      </c>
      <c r="T258" s="178">
        <f>S258*H258</f>
        <v>0</v>
      </c>
      <c r="AR258" s="22" t="s">
        <v>129</v>
      </c>
      <c r="AT258" s="22" t="s">
        <v>124</v>
      </c>
      <c r="AU258" s="22" t="s">
        <v>84</v>
      </c>
      <c r="AY258" s="22" t="s">
        <v>122</v>
      </c>
      <c r="BE258" s="179">
        <f>IF(N258="základní",J258,0)</f>
        <v>0</v>
      </c>
      <c r="BF258" s="179">
        <f>IF(N258="snížená",J258,0)</f>
        <v>0</v>
      </c>
      <c r="BG258" s="179">
        <f>IF(N258="zákl. přenesená",J258,0)</f>
        <v>0</v>
      </c>
      <c r="BH258" s="179">
        <f>IF(N258="sníž. přenesená",J258,0)</f>
        <v>0</v>
      </c>
      <c r="BI258" s="179">
        <f>IF(N258="nulová",J258,0)</f>
        <v>0</v>
      </c>
      <c r="BJ258" s="22" t="s">
        <v>24</v>
      </c>
      <c r="BK258" s="179">
        <f>ROUND(I258*H258,2)</f>
        <v>0</v>
      </c>
      <c r="BL258" s="22" t="s">
        <v>129</v>
      </c>
      <c r="BM258" s="22" t="s">
        <v>356</v>
      </c>
    </row>
    <row r="259" spans="2:65" s="1" customFormat="1" ht="27">
      <c r="B259" s="39"/>
      <c r="D259" s="180" t="s">
        <v>131</v>
      </c>
      <c r="F259" s="181" t="s">
        <v>357</v>
      </c>
      <c r="I259" s="182"/>
      <c r="L259" s="39"/>
      <c r="M259" s="183"/>
      <c r="N259" s="40"/>
      <c r="O259" s="40"/>
      <c r="P259" s="40"/>
      <c r="Q259" s="40"/>
      <c r="R259" s="40"/>
      <c r="S259" s="40"/>
      <c r="T259" s="68"/>
      <c r="AT259" s="22" t="s">
        <v>131</v>
      </c>
      <c r="AU259" s="22" t="s">
        <v>84</v>
      </c>
    </row>
    <row r="260" spans="2:65" s="11" customFormat="1" ht="13.5">
      <c r="B260" s="185"/>
      <c r="D260" s="180" t="s">
        <v>135</v>
      </c>
      <c r="E260" s="186" t="s">
        <v>5</v>
      </c>
      <c r="F260" s="187" t="s">
        <v>358</v>
      </c>
      <c r="H260" s="188">
        <v>22.594999999999999</v>
      </c>
      <c r="I260" s="189"/>
      <c r="L260" s="185"/>
      <c r="M260" s="190"/>
      <c r="N260" s="191"/>
      <c r="O260" s="191"/>
      <c r="P260" s="191"/>
      <c r="Q260" s="191"/>
      <c r="R260" s="191"/>
      <c r="S260" s="191"/>
      <c r="T260" s="192"/>
      <c r="AT260" s="186" t="s">
        <v>135</v>
      </c>
      <c r="AU260" s="186" t="s">
        <v>84</v>
      </c>
      <c r="AV260" s="11" t="s">
        <v>84</v>
      </c>
      <c r="AW260" s="11" t="s">
        <v>39</v>
      </c>
      <c r="AX260" s="11" t="s">
        <v>75</v>
      </c>
      <c r="AY260" s="186" t="s">
        <v>122</v>
      </c>
    </row>
    <row r="261" spans="2:65" s="11" customFormat="1" ht="13.5">
      <c r="B261" s="185"/>
      <c r="D261" s="180" t="s">
        <v>135</v>
      </c>
      <c r="E261" s="186" t="s">
        <v>5</v>
      </c>
      <c r="F261" s="187" t="s">
        <v>359</v>
      </c>
      <c r="H261" s="188">
        <v>4.7839999999999998</v>
      </c>
      <c r="I261" s="189"/>
      <c r="L261" s="185"/>
      <c r="M261" s="190"/>
      <c r="N261" s="191"/>
      <c r="O261" s="191"/>
      <c r="P261" s="191"/>
      <c r="Q261" s="191"/>
      <c r="R261" s="191"/>
      <c r="S261" s="191"/>
      <c r="T261" s="192"/>
      <c r="AT261" s="186" t="s">
        <v>135</v>
      </c>
      <c r="AU261" s="186" t="s">
        <v>84</v>
      </c>
      <c r="AV261" s="11" t="s">
        <v>84</v>
      </c>
      <c r="AW261" s="11" t="s">
        <v>39</v>
      </c>
      <c r="AX261" s="11" t="s">
        <v>75</v>
      </c>
      <c r="AY261" s="186" t="s">
        <v>122</v>
      </c>
    </row>
    <row r="262" spans="2:65" s="11" customFormat="1" ht="13.5">
      <c r="B262" s="185"/>
      <c r="D262" s="180" t="s">
        <v>135</v>
      </c>
      <c r="E262" s="186" t="s">
        <v>5</v>
      </c>
      <c r="F262" s="187" t="s">
        <v>360</v>
      </c>
      <c r="H262" s="188">
        <v>5.1999999999999998E-2</v>
      </c>
      <c r="I262" s="189"/>
      <c r="L262" s="185"/>
      <c r="M262" s="190"/>
      <c r="N262" s="191"/>
      <c r="O262" s="191"/>
      <c r="P262" s="191"/>
      <c r="Q262" s="191"/>
      <c r="R262" s="191"/>
      <c r="S262" s="191"/>
      <c r="T262" s="192"/>
      <c r="AT262" s="186" t="s">
        <v>135</v>
      </c>
      <c r="AU262" s="186" t="s">
        <v>84</v>
      </c>
      <c r="AV262" s="11" t="s">
        <v>84</v>
      </c>
      <c r="AW262" s="11" t="s">
        <v>39</v>
      </c>
      <c r="AX262" s="11" t="s">
        <v>75</v>
      </c>
      <c r="AY262" s="186" t="s">
        <v>122</v>
      </c>
    </row>
    <row r="263" spans="2:65" s="12" customFormat="1" ht="13.5">
      <c r="B263" s="193"/>
      <c r="D263" s="180" t="s">
        <v>135</v>
      </c>
      <c r="E263" s="194" t="s">
        <v>5</v>
      </c>
      <c r="F263" s="195" t="s">
        <v>137</v>
      </c>
      <c r="H263" s="196">
        <v>27.431000000000001</v>
      </c>
      <c r="I263" s="197"/>
      <c r="L263" s="193"/>
      <c r="M263" s="198"/>
      <c r="N263" s="199"/>
      <c r="O263" s="199"/>
      <c r="P263" s="199"/>
      <c r="Q263" s="199"/>
      <c r="R263" s="199"/>
      <c r="S263" s="199"/>
      <c r="T263" s="200"/>
      <c r="AT263" s="194" t="s">
        <v>135</v>
      </c>
      <c r="AU263" s="194" t="s">
        <v>84</v>
      </c>
      <c r="AV263" s="12" t="s">
        <v>129</v>
      </c>
      <c r="AW263" s="12" t="s">
        <v>39</v>
      </c>
      <c r="AX263" s="12" t="s">
        <v>24</v>
      </c>
      <c r="AY263" s="194" t="s">
        <v>122</v>
      </c>
    </row>
    <row r="264" spans="2:65" s="10" customFormat="1" ht="37.35" customHeight="1">
      <c r="B264" s="154"/>
      <c r="D264" s="155" t="s">
        <v>74</v>
      </c>
      <c r="E264" s="156" t="s">
        <v>224</v>
      </c>
      <c r="F264" s="156" t="s">
        <v>361</v>
      </c>
      <c r="I264" s="157"/>
      <c r="J264" s="158">
        <f>BK264</f>
        <v>0</v>
      </c>
      <c r="L264" s="154"/>
      <c r="M264" s="159"/>
      <c r="N264" s="160"/>
      <c r="O264" s="160"/>
      <c r="P264" s="161">
        <f>P265</f>
        <v>0</v>
      </c>
      <c r="Q264" s="160"/>
      <c r="R264" s="161">
        <f>R265</f>
        <v>0</v>
      </c>
      <c r="S264" s="160"/>
      <c r="T264" s="162">
        <f>T265</f>
        <v>0</v>
      </c>
      <c r="AR264" s="155" t="s">
        <v>143</v>
      </c>
      <c r="AT264" s="163" t="s">
        <v>74</v>
      </c>
      <c r="AU264" s="163" t="s">
        <v>75</v>
      </c>
      <c r="AY264" s="155" t="s">
        <v>122</v>
      </c>
      <c r="BK264" s="164">
        <f>BK265</f>
        <v>0</v>
      </c>
    </row>
    <row r="265" spans="2:65" s="10" customFormat="1" ht="19.899999999999999" customHeight="1">
      <c r="B265" s="154"/>
      <c r="D265" s="155" t="s">
        <v>74</v>
      </c>
      <c r="E265" s="165" t="s">
        <v>362</v>
      </c>
      <c r="F265" s="165" t="s">
        <v>363</v>
      </c>
      <c r="I265" s="157"/>
      <c r="J265" s="166">
        <f>BK265</f>
        <v>0</v>
      </c>
      <c r="L265" s="154"/>
      <c r="M265" s="159"/>
      <c r="N265" s="160"/>
      <c r="O265" s="160"/>
      <c r="P265" s="161">
        <f>SUM(P266:P301)</f>
        <v>0</v>
      </c>
      <c r="Q265" s="160"/>
      <c r="R265" s="161">
        <f>SUM(R266:R301)</f>
        <v>0</v>
      </c>
      <c r="S265" s="160"/>
      <c r="T265" s="162">
        <f>SUM(T266:T301)</f>
        <v>0</v>
      </c>
      <c r="AR265" s="155" t="s">
        <v>143</v>
      </c>
      <c r="AT265" s="163" t="s">
        <v>74</v>
      </c>
      <c r="AU265" s="163" t="s">
        <v>24</v>
      </c>
      <c r="AY265" s="155" t="s">
        <v>122</v>
      </c>
      <c r="BK265" s="164">
        <f>SUM(BK266:BK301)</f>
        <v>0</v>
      </c>
    </row>
    <row r="266" spans="2:65" s="1" customFormat="1" ht="16.5" customHeight="1">
      <c r="B266" s="167"/>
      <c r="C266" s="168" t="s">
        <v>364</v>
      </c>
      <c r="D266" s="168" t="s">
        <v>124</v>
      </c>
      <c r="E266" s="169" t="s">
        <v>365</v>
      </c>
      <c r="F266" s="170" t="s">
        <v>366</v>
      </c>
      <c r="G266" s="171" t="s">
        <v>367</v>
      </c>
      <c r="H266" s="172">
        <v>1</v>
      </c>
      <c r="I266" s="173"/>
      <c r="J266" s="174">
        <f>ROUND(I266*H266,2)</f>
        <v>0</v>
      </c>
      <c r="K266" s="170" t="s">
        <v>289</v>
      </c>
      <c r="L266" s="39"/>
      <c r="M266" s="175" t="s">
        <v>5</v>
      </c>
      <c r="N266" s="176" t="s">
        <v>46</v>
      </c>
      <c r="O266" s="40"/>
      <c r="P266" s="177">
        <f>O266*H266</f>
        <v>0</v>
      </c>
      <c r="Q266" s="177">
        <v>0</v>
      </c>
      <c r="R266" s="177">
        <f>Q266*H266</f>
        <v>0</v>
      </c>
      <c r="S266" s="177">
        <v>0</v>
      </c>
      <c r="T266" s="178">
        <f>S266*H266</f>
        <v>0</v>
      </c>
      <c r="AR266" s="22" t="s">
        <v>319</v>
      </c>
      <c r="AT266" s="22" t="s">
        <v>124</v>
      </c>
      <c r="AU266" s="22" t="s">
        <v>84</v>
      </c>
      <c r="AY266" s="22" t="s">
        <v>122</v>
      </c>
      <c r="BE266" s="179">
        <f>IF(N266="základní",J266,0)</f>
        <v>0</v>
      </c>
      <c r="BF266" s="179">
        <f>IF(N266="snížená",J266,0)</f>
        <v>0</v>
      </c>
      <c r="BG266" s="179">
        <f>IF(N266="zákl. přenesená",J266,0)</f>
        <v>0</v>
      </c>
      <c r="BH266" s="179">
        <f>IF(N266="sníž. přenesená",J266,0)</f>
        <v>0</v>
      </c>
      <c r="BI266" s="179">
        <f>IF(N266="nulová",J266,0)</f>
        <v>0</v>
      </c>
      <c r="BJ266" s="22" t="s">
        <v>24</v>
      </c>
      <c r="BK266" s="179">
        <f>ROUND(I266*H266,2)</f>
        <v>0</v>
      </c>
      <c r="BL266" s="22" t="s">
        <v>319</v>
      </c>
      <c r="BM266" s="22" t="s">
        <v>368</v>
      </c>
    </row>
    <row r="267" spans="2:65" s="1" customFormat="1" ht="13.5">
      <c r="B267" s="39"/>
      <c r="D267" s="180" t="s">
        <v>131</v>
      </c>
      <c r="F267" s="181" t="s">
        <v>369</v>
      </c>
      <c r="I267" s="182"/>
      <c r="L267" s="39"/>
      <c r="M267" s="183"/>
      <c r="N267" s="40"/>
      <c r="O267" s="40"/>
      <c r="P267" s="40"/>
      <c r="Q267" s="40"/>
      <c r="R267" s="40"/>
      <c r="S267" s="40"/>
      <c r="T267" s="68"/>
      <c r="AT267" s="22" t="s">
        <v>131</v>
      </c>
      <c r="AU267" s="22" t="s">
        <v>84</v>
      </c>
    </row>
    <row r="268" spans="2:65" s="11" customFormat="1" ht="13.5">
      <c r="B268" s="185"/>
      <c r="D268" s="180" t="s">
        <v>135</v>
      </c>
      <c r="E268" s="186" t="s">
        <v>5</v>
      </c>
      <c r="F268" s="187" t="s">
        <v>24</v>
      </c>
      <c r="H268" s="188">
        <v>1</v>
      </c>
      <c r="I268" s="189"/>
      <c r="L268" s="185"/>
      <c r="M268" s="190"/>
      <c r="N268" s="191"/>
      <c r="O268" s="191"/>
      <c r="P268" s="191"/>
      <c r="Q268" s="191"/>
      <c r="R268" s="191"/>
      <c r="S268" s="191"/>
      <c r="T268" s="192"/>
      <c r="AT268" s="186" t="s">
        <v>135</v>
      </c>
      <c r="AU268" s="186" t="s">
        <v>84</v>
      </c>
      <c r="AV268" s="11" t="s">
        <v>84</v>
      </c>
      <c r="AW268" s="11" t="s">
        <v>39</v>
      </c>
      <c r="AX268" s="11" t="s">
        <v>75</v>
      </c>
      <c r="AY268" s="186" t="s">
        <v>122</v>
      </c>
    </row>
    <row r="269" spans="2:65" s="12" customFormat="1" ht="13.5">
      <c r="B269" s="193"/>
      <c r="D269" s="180" t="s">
        <v>135</v>
      </c>
      <c r="E269" s="194" t="s">
        <v>5</v>
      </c>
      <c r="F269" s="195" t="s">
        <v>137</v>
      </c>
      <c r="H269" s="196">
        <v>1</v>
      </c>
      <c r="I269" s="197"/>
      <c r="L269" s="193"/>
      <c r="M269" s="198"/>
      <c r="N269" s="199"/>
      <c r="O269" s="199"/>
      <c r="P269" s="199"/>
      <c r="Q269" s="199"/>
      <c r="R269" s="199"/>
      <c r="S269" s="199"/>
      <c r="T269" s="200"/>
      <c r="AT269" s="194" t="s">
        <v>135</v>
      </c>
      <c r="AU269" s="194" t="s">
        <v>84</v>
      </c>
      <c r="AV269" s="12" t="s">
        <v>129</v>
      </c>
      <c r="AW269" s="12" t="s">
        <v>39</v>
      </c>
      <c r="AX269" s="12" t="s">
        <v>24</v>
      </c>
      <c r="AY269" s="194" t="s">
        <v>122</v>
      </c>
    </row>
    <row r="270" spans="2:65" s="1" customFormat="1" ht="16.5" customHeight="1">
      <c r="B270" s="167"/>
      <c r="C270" s="168" t="s">
        <v>370</v>
      </c>
      <c r="D270" s="168" t="s">
        <v>124</v>
      </c>
      <c r="E270" s="169" t="s">
        <v>371</v>
      </c>
      <c r="F270" s="170" t="s">
        <v>372</v>
      </c>
      <c r="G270" s="171" t="s">
        <v>282</v>
      </c>
      <c r="H270" s="172">
        <v>1</v>
      </c>
      <c r="I270" s="173"/>
      <c r="J270" s="174">
        <f>ROUND(I270*H270,2)</f>
        <v>0</v>
      </c>
      <c r="K270" s="170" t="s">
        <v>289</v>
      </c>
      <c r="L270" s="39"/>
      <c r="M270" s="175" t="s">
        <v>5</v>
      </c>
      <c r="N270" s="176" t="s">
        <v>46</v>
      </c>
      <c r="O270" s="40"/>
      <c r="P270" s="177">
        <f>O270*H270</f>
        <v>0</v>
      </c>
      <c r="Q270" s="177">
        <v>0</v>
      </c>
      <c r="R270" s="177">
        <f>Q270*H270</f>
        <v>0</v>
      </c>
      <c r="S270" s="177">
        <v>0</v>
      </c>
      <c r="T270" s="178">
        <f>S270*H270</f>
        <v>0</v>
      </c>
      <c r="AR270" s="22" t="s">
        <v>319</v>
      </c>
      <c r="AT270" s="22" t="s">
        <v>124</v>
      </c>
      <c r="AU270" s="22" t="s">
        <v>84</v>
      </c>
      <c r="AY270" s="22" t="s">
        <v>122</v>
      </c>
      <c r="BE270" s="179">
        <f>IF(N270="základní",J270,0)</f>
        <v>0</v>
      </c>
      <c r="BF270" s="179">
        <f>IF(N270="snížená",J270,0)</f>
        <v>0</v>
      </c>
      <c r="BG270" s="179">
        <f>IF(N270="zákl. přenesená",J270,0)</f>
        <v>0</v>
      </c>
      <c r="BH270" s="179">
        <f>IF(N270="sníž. přenesená",J270,0)</f>
        <v>0</v>
      </c>
      <c r="BI270" s="179">
        <f>IF(N270="nulová",J270,0)</f>
        <v>0</v>
      </c>
      <c r="BJ270" s="22" t="s">
        <v>24</v>
      </c>
      <c r="BK270" s="179">
        <f>ROUND(I270*H270,2)</f>
        <v>0</v>
      </c>
      <c r="BL270" s="22" t="s">
        <v>319</v>
      </c>
      <c r="BM270" s="22" t="s">
        <v>373</v>
      </c>
    </row>
    <row r="271" spans="2:65" s="1" customFormat="1" ht="13.5">
      <c r="B271" s="39"/>
      <c r="D271" s="180" t="s">
        <v>131</v>
      </c>
      <c r="F271" s="181" t="s">
        <v>374</v>
      </c>
      <c r="I271" s="182"/>
      <c r="L271" s="39"/>
      <c r="M271" s="183"/>
      <c r="N271" s="40"/>
      <c r="O271" s="40"/>
      <c r="P271" s="40"/>
      <c r="Q271" s="40"/>
      <c r="R271" s="40"/>
      <c r="S271" s="40"/>
      <c r="T271" s="68"/>
      <c r="AT271" s="22" t="s">
        <v>131</v>
      </c>
      <c r="AU271" s="22" t="s">
        <v>84</v>
      </c>
    </row>
    <row r="272" spans="2:65" s="11" customFormat="1" ht="13.5">
      <c r="B272" s="185"/>
      <c r="D272" s="180" t="s">
        <v>135</v>
      </c>
      <c r="E272" s="186" t="s">
        <v>5</v>
      </c>
      <c r="F272" s="187" t="s">
        <v>24</v>
      </c>
      <c r="H272" s="188">
        <v>1</v>
      </c>
      <c r="I272" s="189"/>
      <c r="L272" s="185"/>
      <c r="M272" s="190"/>
      <c r="N272" s="191"/>
      <c r="O272" s="191"/>
      <c r="P272" s="191"/>
      <c r="Q272" s="191"/>
      <c r="R272" s="191"/>
      <c r="S272" s="191"/>
      <c r="T272" s="192"/>
      <c r="AT272" s="186" t="s">
        <v>135</v>
      </c>
      <c r="AU272" s="186" t="s">
        <v>84</v>
      </c>
      <c r="AV272" s="11" t="s">
        <v>84</v>
      </c>
      <c r="AW272" s="11" t="s">
        <v>39</v>
      </c>
      <c r="AX272" s="11" t="s">
        <v>75</v>
      </c>
      <c r="AY272" s="186" t="s">
        <v>122</v>
      </c>
    </row>
    <row r="273" spans="2:65" s="12" customFormat="1" ht="13.5">
      <c r="B273" s="193"/>
      <c r="D273" s="180" t="s">
        <v>135</v>
      </c>
      <c r="E273" s="194" t="s">
        <v>5</v>
      </c>
      <c r="F273" s="195" t="s">
        <v>137</v>
      </c>
      <c r="H273" s="196">
        <v>1</v>
      </c>
      <c r="I273" s="197"/>
      <c r="L273" s="193"/>
      <c r="M273" s="198"/>
      <c r="N273" s="199"/>
      <c r="O273" s="199"/>
      <c r="P273" s="199"/>
      <c r="Q273" s="199"/>
      <c r="R273" s="199"/>
      <c r="S273" s="199"/>
      <c r="T273" s="200"/>
      <c r="AT273" s="194" t="s">
        <v>135</v>
      </c>
      <c r="AU273" s="194" t="s">
        <v>84</v>
      </c>
      <c r="AV273" s="12" t="s">
        <v>129</v>
      </c>
      <c r="AW273" s="12" t="s">
        <v>39</v>
      </c>
      <c r="AX273" s="12" t="s">
        <v>24</v>
      </c>
      <c r="AY273" s="194" t="s">
        <v>122</v>
      </c>
    </row>
    <row r="274" spans="2:65" s="1" customFormat="1" ht="16.5" customHeight="1">
      <c r="B274" s="167"/>
      <c r="C274" s="168" t="s">
        <v>375</v>
      </c>
      <c r="D274" s="168" t="s">
        <v>124</v>
      </c>
      <c r="E274" s="169" t="s">
        <v>376</v>
      </c>
      <c r="F274" s="170" t="s">
        <v>377</v>
      </c>
      <c r="G274" s="171" t="s">
        <v>282</v>
      </c>
      <c r="H274" s="172">
        <v>6</v>
      </c>
      <c r="I274" s="173"/>
      <c r="J274" s="174">
        <f>ROUND(I274*H274,2)</f>
        <v>0</v>
      </c>
      <c r="K274" s="170" t="s">
        <v>289</v>
      </c>
      <c r="L274" s="39"/>
      <c r="M274" s="175" t="s">
        <v>5</v>
      </c>
      <c r="N274" s="176" t="s">
        <v>46</v>
      </c>
      <c r="O274" s="40"/>
      <c r="P274" s="177">
        <f>O274*H274</f>
        <v>0</v>
      </c>
      <c r="Q274" s="177">
        <v>0</v>
      </c>
      <c r="R274" s="177">
        <f>Q274*H274</f>
        <v>0</v>
      </c>
      <c r="S274" s="177">
        <v>0</v>
      </c>
      <c r="T274" s="178">
        <f>S274*H274</f>
        <v>0</v>
      </c>
      <c r="AR274" s="22" t="s">
        <v>319</v>
      </c>
      <c r="AT274" s="22" t="s">
        <v>124</v>
      </c>
      <c r="AU274" s="22" t="s">
        <v>84</v>
      </c>
      <c r="AY274" s="22" t="s">
        <v>122</v>
      </c>
      <c r="BE274" s="179">
        <f>IF(N274="základní",J274,0)</f>
        <v>0</v>
      </c>
      <c r="BF274" s="179">
        <f>IF(N274="snížená",J274,0)</f>
        <v>0</v>
      </c>
      <c r="BG274" s="179">
        <f>IF(N274="zákl. přenesená",J274,0)</f>
        <v>0</v>
      </c>
      <c r="BH274" s="179">
        <f>IF(N274="sníž. přenesená",J274,0)</f>
        <v>0</v>
      </c>
      <c r="BI274" s="179">
        <f>IF(N274="nulová",J274,0)</f>
        <v>0</v>
      </c>
      <c r="BJ274" s="22" t="s">
        <v>24</v>
      </c>
      <c r="BK274" s="179">
        <f>ROUND(I274*H274,2)</f>
        <v>0</v>
      </c>
      <c r="BL274" s="22" t="s">
        <v>319</v>
      </c>
      <c r="BM274" s="22" t="s">
        <v>378</v>
      </c>
    </row>
    <row r="275" spans="2:65" s="1" customFormat="1" ht="13.5">
      <c r="B275" s="39"/>
      <c r="D275" s="180" t="s">
        <v>131</v>
      </c>
      <c r="F275" s="181" t="s">
        <v>379</v>
      </c>
      <c r="I275" s="182"/>
      <c r="L275" s="39"/>
      <c r="M275" s="183"/>
      <c r="N275" s="40"/>
      <c r="O275" s="40"/>
      <c r="P275" s="40"/>
      <c r="Q275" s="40"/>
      <c r="R275" s="40"/>
      <c r="S275" s="40"/>
      <c r="T275" s="68"/>
      <c r="AT275" s="22" t="s">
        <v>131</v>
      </c>
      <c r="AU275" s="22" t="s">
        <v>84</v>
      </c>
    </row>
    <row r="276" spans="2:65" s="11" customFormat="1" ht="13.5">
      <c r="B276" s="185"/>
      <c r="D276" s="180" t="s">
        <v>135</v>
      </c>
      <c r="E276" s="186" t="s">
        <v>5</v>
      </c>
      <c r="F276" s="187" t="s">
        <v>380</v>
      </c>
      <c r="H276" s="188">
        <v>6</v>
      </c>
      <c r="I276" s="189"/>
      <c r="L276" s="185"/>
      <c r="M276" s="190"/>
      <c r="N276" s="191"/>
      <c r="O276" s="191"/>
      <c r="P276" s="191"/>
      <c r="Q276" s="191"/>
      <c r="R276" s="191"/>
      <c r="S276" s="191"/>
      <c r="T276" s="192"/>
      <c r="AT276" s="186" t="s">
        <v>135</v>
      </c>
      <c r="AU276" s="186" t="s">
        <v>84</v>
      </c>
      <c r="AV276" s="11" t="s">
        <v>84</v>
      </c>
      <c r="AW276" s="11" t="s">
        <v>39</v>
      </c>
      <c r="AX276" s="11" t="s">
        <v>75</v>
      </c>
      <c r="AY276" s="186" t="s">
        <v>122</v>
      </c>
    </row>
    <row r="277" spans="2:65" s="12" customFormat="1" ht="13.5">
      <c r="B277" s="193"/>
      <c r="D277" s="180" t="s">
        <v>135</v>
      </c>
      <c r="E277" s="194" t="s">
        <v>5</v>
      </c>
      <c r="F277" s="195" t="s">
        <v>137</v>
      </c>
      <c r="H277" s="196">
        <v>6</v>
      </c>
      <c r="I277" s="197"/>
      <c r="L277" s="193"/>
      <c r="M277" s="198"/>
      <c r="N277" s="199"/>
      <c r="O277" s="199"/>
      <c r="P277" s="199"/>
      <c r="Q277" s="199"/>
      <c r="R277" s="199"/>
      <c r="S277" s="199"/>
      <c r="T277" s="200"/>
      <c r="AT277" s="194" t="s">
        <v>135</v>
      </c>
      <c r="AU277" s="194" t="s">
        <v>84</v>
      </c>
      <c r="AV277" s="12" t="s">
        <v>129</v>
      </c>
      <c r="AW277" s="12" t="s">
        <v>39</v>
      </c>
      <c r="AX277" s="12" t="s">
        <v>24</v>
      </c>
      <c r="AY277" s="194" t="s">
        <v>122</v>
      </c>
    </row>
    <row r="278" spans="2:65" s="1" customFormat="1" ht="16.5" customHeight="1">
      <c r="B278" s="167"/>
      <c r="C278" s="168" t="s">
        <v>381</v>
      </c>
      <c r="D278" s="168" t="s">
        <v>124</v>
      </c>
      <c r="E278" s="169" t="s">
        <v>382</v>
      </c>
      <c r="F278" s="170" t="s">
        <v>383</v>
      </c>
      <c r="G278" s="171" t="s">
        <v>282</v>
      </c>
      <c r="H278" s="172">
        <v>6</v>
      </c>
      <c r="I278" s="173"/>
      <c r="J278" s="174">
        <f>ROUND(I278*H278,2)</f>
        <v>0</v>
      </c>
      <c r="K278" s="170" t="s">
        <v>289</v>
      </c>
      <c r="L278" s="39"/>
      <c r="M278" s="175" t="s">
        <v>5</v>
      </c>
      <c r="N278" s="176" t="s">
        <v>46</v>
      </c>
      <c r="O278" s="40"/>
      <c r="P278" s="177">
        <f>O278*H278</f>
        <v>0</v>
      </c>
      <c r="Q278" s="177">
        <v>0</v>
      </c>
      <c r="R278" s="177">
        <f>Q278*H278</f>
        <v>0</v>
      </c>
      <c r="S278" s="177">
        <v>0</v>
      </c>
      <c r="T278" s="178">
        <f>S278*H278</f>
        <v>0</v>
      </c>
      <c r="AR278" s="22" t="s">
        <v>319</v>
      </c>
      <c r="AT278" s="22" t="s">
        <v>124</v>
      </c>
      <c r="AU278" s="22" t="s">
        <v>84</v>
      </c>
      <c r="AY278" s="22" t="s">
        <v>122</v>
      </c>
      <c r="BE278" s="179">
        <f>IF(N278="základní",J278,0)</f>
        <v>0</v>
      </c>
      <c r="BF278" s="179">
        <f>IF(N278="snížená",J278,0)</f>
        <v>0</v>
      </c>
      <c r="BG278" s="179">
        <f>IF(N278="zákl. přenesená",J278,0)</f>
        <v>0</v>
      </c>
      <c r="BH278" s="179">
        <f>IF(N278="sníž. přenesená",J278,0)</f>
        <v>0</v>
      </c>
      <c r="BI278" s="179">
        <f>IF(N278="nulová",J278,0)</f>
        <v>0</v>
      </c>
      <c r="BJ278" s="22" t="s">
        <v>24</v>
      </c>
      <c r="BK278" s="179">
        <f>ROUND(I278*H278,2)</f>
        <v>0</v>
      </c>
      <c r="BL278" s="22" t="s">
        <v>319</v>
      </c>
      <c r="BM278" s="22" t="s">
        <v>384</v>
      </c>
    </row>
    <row r="279" spans="2:65" s="1" customFormat="1" ht="13.5">
      <c r="B279" s="39"/>
      <c r="D279" s="180" t="s">
        <v>131</v>
      </c>
      <c r="F279" s="181" t="s">
        <v>385</v>
      </c>
      <c r="I279" s="182"/>
      <c r="L279" s="39"/>
      <c r="M279" s="183"/>
      <c r="N279" s="40"/>
      <c r="O279" s="40"/>
      <c r="P279" s="40"/>
      <c r="Q279" s="40"/>
      <c r="R279" s="40"/>
      <c r="S279" s="40"/>
      <c r="T279" s="68"/>
      <c r="AT279" s="22" t="s">
        <v>131</v>
      </c>
      <c r="AU279" s="22" t="s">
        <v>84</v>
      </c>
    </row>
    <row r="280" spans="2:65" s="11" customFormat="1" ht="13.5">
      <c r="B280" s="185"/>
      <c r="D280" s="180" t="s">
        <v>135</v>
      </c>
      <c r="E280" s="186" t="s">
        <v>5</v>
      </c>
      <c r="F280" s="187" t="s">
        <v>380</v>
      </c>
      <c r="H280" s="188">
        <v>6</v>
      </c>
      <c r="I280" s="189"/>
      <c r="L280" s="185"/>
      <c r="M280" s="190"/>
      <c r="N280" s="191"/>
      <c r="O280" s="191"/>
      <c r="P280" s="191"/>
      <c r="Q280" s="191"/>
      <c r="R280" s="191"/>
      <c r="S280" s="191"/>
      <c r="T280" s="192"/>
      <c r="AT280" s="186" t="s">
        <v>135</v>
      </c>
      <c r="AU280" s="186" t="s">
        <v>84</v>
      </c>
      <c r="AV280" s="11" t="s">
        <v>84</v>
      </c>
      <c r="AW280" s="11" t="s">
        <v>39</v>
      </c>
      <c r="AX280" s="11" t="s">
        <v>75</v>
      </c>
      <c r="AY280" s="186" t="s">
        <v>122</v>
      </c>
    </row>
    <row r="281" spans="2:65" s="12" customFormat="1" ht="13.5">
      <c r="B281" s="193"/>
      <c r="D281" s="180" t="s">
        <v>135</v>
      </c>
      <c r="E281" s="194" t="s">
        <v>5</v>
      </c>
      <c r="F281" s="195" t="s">
        <v>137</v>
      </c>
      <c r="H281" s="196">
        <v>6</v>
      </c>
      <c r="I281" s="197"/>
      <c r="L281" s="193"/>
      <c r="M281" s="198"/>
      <c r="N281" s="199"/>
      <c r="O281" s="199"/>
      <c r="P281" s="199"/>
      <c r="Q281" s="199"/>
      <c r="R281" s="199"/>
      <c r="S281" s="199"/>
      <c r="T281" s="200"/>
      <c r="AT281" s="194" t="s">
        <v>135</v>
      </c>
      <c r="AU281" s="194" t="s">
        <v>84</v>
      </c>
      <c r="AV281" s="12" t="s">
        <v>129</v>
      </c>
      <c r="AW281" s="12" t="s">
        <v>39</v>
      </c>
      <c r="AX281" s="12" t="s">
        <v>24</v>
      </c>
      <c r="AY281" s="194" t="s">
        <v>122</v>
      </c>
    </row>
    <row r="282" spans="2:65" s="1" customFormat="1" ht="16.5" customHeight="1">
      <c r="B282" s="167"/>
      <c r="C282" s="168" t="s">
        <v>386</v>
      </c>
      <c r="D282" s="168" t="s">
        <v>124</v>
      </c>
      <c r="E282" s="169" t="s">
        <v>387</v>
      </c>
      <c r="F282" s="170" t="s">
        <v>388</v>
      </c>
      <c r="G282" s="171" t="s">
        <v>282</v>
      </c>
      <c r="H282" s="172">
        <v>1</v>
      </c>
      <c r="I282" s="173"/>
      <c r="J282" s="174">
        <f>ROUND(I282*H282,2)</f>
        <v>0</v>
      </c>
      <c r="K282" s="170" t="s">
        <v>289</v>
      </c>
      <c r="L282" s="39"/>
      <c r="M282" s="175" t="s">
        <v>5</v>
      </c>
      <c r="N282" s="176" t="s">
        <v>46</v>
      </c>
      <c r="O282" s="40"/>
      <c r="P282" s="177">
        <f>O282*H282</f>
        <v>0</v>
      </c>
      <c r="Q282" s="177">
        <v>0</v>
      </c>
      <c r="R282" s="177">
        <f>Q282*H282</f>
        <v>0</v>
      </c>
      <c r="S282" s="177">
        <v>0</v>
      </c>
      <c r="T282" s="178">
        <f>S282*H282</f>
        <v>0</v>
      </c>
      <c r="AR282" s="22" t="s">
        <v>319</v>
      </c>
      <c r="AT282" s="22" t="s">
        <v>124</v>
      </c>
      <c r="AU282" s="22" t="s">
        <v>84</v>
      </c>
      <c r="AY282" s="22" t="s">
        <v>122</v>
      </c>
      <c r="BE282" s="179">
        <f>IF(N282="základní",J282,0)</f>
        <v>0</v>
      </c>
      <c r="BF282" s="179">
        <f>IF(N282="snížená",J282,0)</f>
        <v>0</v>
      </c>
      <c r="BG282" s="179">
        <f>IF(N282="zákl. přenesená",J282,0)</f>
        <v>0</v>
      </c>
      <c r="BH282" s="179">
        <f>IF(N282="sníž. přenesená",J282,0)</f>
        <v>0</v>
      </c>
      <c r="BI282" s="179">
        <f>IF(N282="nulová",J282,0)</f>
        <v>0</v>
      </c>
      <c r="BJ282" s="22" t="s">
        <v>24</v>
      </c>
      <c r="BK282" s="179">
        <f>ROUND(I282*H282,2)</f>
        <v>0</v>
      </c>
      <c r="BL282" s="22" t="s">
        <v>319</v>
      </c>
      <c r="BM282" s="22" t="s">
        <v>389</v>
      </c>
    </row>
    <row r="283" spans="2:65" s="1" customFormat="1" ht="13.5">
      <c r="B283" s="39"/>
      <c r="D283" s="180" t="s">
        <v>131</v>
      </c>
      <c r="F283" s="181" t="s">
        <v>390</v>
      </c>
      <c r="I283" s="182"/>
      <c r="L283" s="39"/>
      <c r="M283" s="183"/>
      <c r="N283" s="40"/>
      <c r="O283" s="40"/>
      <c r="P283" s="40"/>
      <c r="Q283" s="40"/>
      <c r="R283" s="40"/>
      <c r="S283" s="40"/>
      <c r="T283" s="68"/>
      <c r="AT283" s="22" t="s">
        <v>131</v>
      </c>
      <c r="AU283" s="22" t="s">
        <v>84</v>
      </c>
    </row>
    <row r="284" spans="2:65" s="11" customFormat="1" ht="13.5">
      <c r="B284" s="185"/>
      <c r="D284" s="180" t="s">
        <v>135</v>
      </c>
      <c r="E284" s="186" t="s">
        <v>5</v>
      </c>
      <c r="F284" s="187" t="s">
        <v>24</v>
      </c>
      <c r="H284" s="188">
        <v>1</v>
      </c>
      <c r="I284" s="189"/>
      <c r="L284" s="185"/>
      <c r="M284" s="190"/>
      <c r="N284" s="191"/>
      <c r="O284" s="191"/>
      <c r="P284" s="191"/>
      <c r="Q284" s="191"/>
      <c r="R284" s="191"/>
      <c r="S284" s="191"/>
      <c r="T284" s="192"/>
      <c r="AT284" s="186" t="s">
        <v>135</v>
      </c>
      <c r="AU284" s="186" t="s">
        <v>84</v>
      </c>
      <c r="AV284" s="11" t="s">
        <v>84</v>
      </c>
      <c r="AW284" s="11" t="s">
        <v>39</v>
      </c>
      <c r="AX284" s="11" t="s">
        <v>75</v>
      </c>
      <c r="AY284" s="186" t="s">
        <v>122</v>
      </c>
    </row>
    <row r="285" spans="2:65" s="12" customFormat="1" ht="13.5">
      <c r="B285" s="193"/>
      <c r="D285" s="180" t="s">
        <v>135</v>
      </c>
      <c r="E285" s="194" t="s">
        <v>5</v>
      </c>
      <c r="F285" s="195" t="s">
        <v>137</v>
      </c>
      <c r="H285" s="196">
        <v>1</v>
      </c>
      <c r="I285" s="197"/>
      <c r="L285" s="193"/>
      <c r="M285" s="198"/>
      <c r="N285" s="199"/>
      <c r="O285" s="199"/>
      <c r="P285" s="199"/>
      <c r="Q285" s="199"/>
      <c r="R285" s="199"/>
      <c r="S285" s="199"/>
      <c r="T285" s="200"/>
      <c r="AT285" s="194" t="s">
        <v>135</v>
      </c>
      <c r="AU285" s="194" t="s">
        <v>84</v>
      </c>
      <c r="AV285" s="12" t="s">
        <v>129</v>
      </c>
      <c r="AW285" s="12" t="s">
        <v>39</v>
      </c>
      <c r="AX285" s="12" t="s">
        <v>24</v>
      </c>
      <c r="AY285" s="194" t="s">
        <v>122</v>
      </c>
    </row>
    <row r="286" spans="2:65" s="1" customFormat="1" ht="25.5" customHeight="1">
      <c r="B286" s="167"/>
      <c r="C286" s="168" t="s">
        <v>391</v>
      </c>
      <c r="D286" s="168" t="s">
        <v>124</v>
      </c>
      <c r="E286" s="169" t="s">
        <v>392</v>
      </c>
      <c r="F286" s="170" t="s">
        <v>393</v>
      </c>
      <c r="G286" s="171" t="s">
        <v>367</v>
      </c>
      <c r="H286" s="172">
        <v>1</v>
      </c>
      <c r="I286" s="173"/>
      <c r="J286" s="174">
        <f>ROUND(I286*H286,2)</f>
        <v>0</v>
      </c>
      <c r="K286" s="170" t="s">
        <v>289</v>
      </c>
      <c r="L286" s="39"/>
      <c r="M286" s="175" t="s">
        <v>5</v>
      </c>
      <c r="N286" s="176" t="s">
        <v>46</v>
      </c>
      <c r="O286" s="40"/>
      <c r="P286" s="177">
        <f>O286*H286</f>
        <v>0</v>
      </c>
      <c r="Q286" s="177">
        <v>0</v>
      </c>
      <c r="R286" s="177">
        <f>Q286*H286</f>
        <v>0</v>
      </c>
      <c r="S286" s="177">
        <v>0</v>
      </c>
      <c r="T286" s="178">
        <f>S286*H286</f>
        <v>0</v>
      </c>
      <c r="AR286" s="22" t="s">
        <v>319</v>
      </c>
      <c r="AT286" s="22" t="s">
        <v>124</v>
      </c>
      <c r="AU286" s="22" t="s">
        <v>84</v>
      </c>
      <c r="AY286" s="22" t="s">
        <v>122</v>
      </c>
      <c r="BE286" s="179">
        <f>IF(N286="základní",J286,0)</f>
        <v>0</v>
      </c>
      <c r="BF286" s="179">
        <f>IF(N286="snížená",J286,0)</f>
        <v>0</v>
      </c>
      <c r="BG286" s="179">
        <f>IF(N286="zákl. přenesená",J286,0)</f>
        <v>0</v>
      </c>
      <c r="BH286" s="179">
        <f>IF(N286="sníž. přenesená",J286,0)</f>
        <v>0</v>
      </c>
      <c r="BI286" s="179">
        <f>IF(N286="nulová",J286,0)</f>
        <v>0</v>
      </c>
      <c r="BJ286" s="22" t="s">
        <v>24</v>
      </c>
      <c r="BK286" s="179">
        <f>ROUND(I286*H286,2)</f>
        <v>0</v>
      </c>
      <c r="BL286" s="22" t="s">
        <v>319</v>
      </c>
      <c r="BM286" s="22" t="s">
        <v>394</v>
      </c>
    </row>
    <row r="287" spans="2:65" s="1" customFormat="1" ht="27">
      <c r="B287" s="39"/>
      <c r="D287" s="180" t="s">
        <v>131</v>
      </c>
      <c r="F287" s="181" t="s">
        <v>395</v>
      </c>
      <c r="I287" s="182"/>
      <c r="L287" s="39"/>
      <c r="M287" s="183"/>
      <c r="N287" s="40"/>
      <c r="O287" s="40"/>
      <c r="P287" s="40"/>
      <c r="Q287" s="40"/>
      <c r="R287" s="40"/>
      <c r="S287" s="40"/>
      <c r="T287" s="68"/>
      <c r="AT287" s="22" t="s">
        <v>131</v>
      </c>
      <c r="AU287" s="22" t="s">
        <v>84</v>
      </c>
    </row>
    <row r="288" spans="2:65" s="11" customFormat="1" ht="13.5">
      <c r="B288" s="185"/>
      <c r="D288" s="180" t="s">
        <v>135</v>
      </c>
      <c r="E288" s="186" t="s">
        <v>5</v>
      </c>
      <c r="F288" s="187" t="s">
        <v>24</v>
      </c>
      <c r="H288" s="188">
        <v>1</v>
      </c>
      <c r="I288" s="189"/>
      <c r="L288" s="185"/>
      <c r="M288" s="190"/>
      <c r="N288" s="191"/>
      <c r="O288" s="191"/>
      <c r="P288" s="191"/>
      <c r="Q288" s="191"/>
      <c r="R288" s="191"/>
      <c r="S288" s="191"/>
      <c r="T288" s="192"/>
      <c r="AT288" s="186" t="s">
        <v>135</v>
      </c>
      <c r="AU288" s="186" t="s">
        <v>84</v>
      </c>
      <c r="AV288" s="11" t="s">
        <v>84</v>
      </c>
      <c r="AW288" s="11" t="s">
        <v>39</v>
      </c>
      <c r="AX288" s="11" t="s">
        <v>75</v>
      </c>
      <c r="AY288" s="186" t="s">
        <v>122</v>
      </c>
    </row>
    <row r="289" spans="2:65" s="12" customFormat="1" ht="13.5">
      <c r="B289" s="193"/>
      <c r="D289" s="180" t="s">
        <v>135</v>
      </c>
      <c r="E289" s="194" t="s">
        <v>5</v>
      </c>
      <c r="F289" s="195" t="s">
        <v>137</v>
      </c>
      <c r="H289" s="196">
        <v>1</v>
      </c>
      <c r="I289" s="197"/>
      <c r="L289" s="193"/>
      <c r="M289" s="198"/>
      <c r="N289" s="199"/>
      <c r="O289" s="199"/>
      <c r="P289" s="199"/>
      <c r="Q289" s="199"/>
      <c r="R289" s="199"/>
      <c r="S289" s="199"/>
      <c r="T289" s="200"/>
      <c r="AT289" s="194" t="s">
        <v>135</v>
      </c>
      <c r="AU289" s="194" t="s">
        <v>84</v>
      </c>
      <c r="AV289" s="12" t="s">
        <v>129</v>
      </c>
      <c r="AW289" s="12" t="s">
        <v>39</v>
      </c>
      <c r="AX289" s="12" t="s">
        <v>24</v>
      </c>
      <c r="AY289" s="194" t="s">
        <v>122</v>
      </c>
    </row>
    <row r="290" spans="2:65" s="1" customFormat="1" ht="16.5" customHeight="1">
      <c r="B290" s="167"/>
      <c r="C290" s="168" t="s">
        <v>396</v>
      </c>
      <c r="D290" s="168" t="s">
        <v>124</v>
      </c>
      <c r="E290" s="169" t="s">
        <v>397</v>
      </c>
      <c r="F290" s="170" t="s">
        <v>398</v>
      </c>
      <c r="G290" s="171" t="s">
        <v>367</v>
      </c>
      <c r="H290" s="172">
        <v>1</v>
      </c>
      <c r="I290" s="173"/>
      <c r="J290" s="174">
        <f>ROUND(I290*H290,2)</f>
        <v>0</v>
      </c>
      <c r="K290" s="170" t="s">
        <v>289</v>
      </c>
      <c r="L290" s="39"/>
      <c r="M290" s="175" t="s">
        <v>5</v>
      </c>
      <c r="N290" s="176" t="s">
        <v>46</v>
      </c>
      <c r="O290" s="40"/>
      <c r="P290" s="177">
        <f>O290*H290</f>
        <v>0</v>
      </c>
      <c r="Q290" s="177">
        <v>0</v>
      </c>
      <c r="R290" s="177">
        <f>Q290*H290</f>
        <v>0</v>
      </c>
      <c r="S290" s="177">
        <v>0</v>
      </c>
      <c r="T290" s="178">
        <f>S290*H290</f>
        <v>0</v>
      </c>
      <c r="AR290" s="22" t="s">
        <v>319</v>
      </c>
      <c r="AT290" s="22" t="s">
        <v>124</v>
      </c>
      <c r="AU290" s="22" t="s">
        <v>84</v>
      </c>
      <c r="AY290" s="22" t="s">
        <v>122</v>
      </c>
      <c r="BE290" s="179">
        <f>IF(N290="základní",J290,0)</f>
        <v>0</v>
      </c>
      <c r="BF290" s="179">
        <f>IF(N290="snížená",J290,0)</f>
        <v>0</v>
      </c>
      <c r="BG290" s="179">
        <f>IF(N290="zákl. přenesená",J290,0)</f>
        <v>0</v>
      </c>
      <c r="BH290" s="179">
        <f>IF(N290="sníž. přenesená",J290,0)</f>
        <v>0</v>
      </c>
      <c r="BI290" s="179">
        <f>IF(N290="nulová",J290,0)</f>
        <v>0</v>
      </c>
      <c r="BJ290" s="22" t="s">
        <v>24</v>
      </c>
      <c r="BK290" s="179">
        <f>ROUND(I290*H290,2)</f>
        <v>0</v>
      </c>
      <c r="BL290" s="22" t="s">
        <v>319</v>
      </c>
      <c r="BM290" s="22" t="s">
        <v>399</v>
      </c>
    </row>
    <row r="291" spans="2:65" s="1" customFormat="1" ht="13.5">
      <c r="B291" s="39"/>
      <c r="D291" s="180" t="s">
        <v>131</v>
      </c>
      <c r="F291" s="181" t="s">
        <v>400</v>
      </c>
      <c r="I291" s="182"/>
      <c r="L291" s="39"/>
      <c r="M291" s="183"/>
      <c r="N291" s="40"/>
      <c r="O291" s="40"/>
      <c r="P291" s="40"/>
      <c r="Q291" s="40"/>
      <c r="R291" s="40"/>
      <c r="S291" s="40"/>
      <c r="T291" s="68"/>
      <c r="AT291" s="22" t="s">
        <v>131</v>
      </c>
      <c r="AU291" s="22" t="s">
        <v>84</v>
      </c>
    </row>
    <row r="292" spans="2:65" s="11" customFormat="1" ht="13.5">
      <c r="B292" s="185"/>
      <c r="D292" s="180" t="s">
        <v>135</v>
      </c>
      <c r="E292" s="186" t="s">
        <v>5</v>
      </c>
      <c r="F292" s="187" t="s">
        <v>24</v>
      </c>
      <c r="H292" s="188">
        <v>1</v>
      </c>
      <c r="I292" s="189"/>
      <c r="L292" s="185"/>
      <c r="M292" s="190"/>
      <c r="N292" s="191"/>
      <c r="O292" s="191"/>
      <c r="P292" s="191"/>
      <c r="Q292" s="191"/>
      <c r="R292" s="191"/>
      <c r="S292" s="191"/>
      <c r="T292" s="192"/>
      <c r="AT292" s="186" t="s">
        <v>135</v>
      </c>
      <c r="AU292" s="186" t="s">
        <v>84</v>
      </c>
      <c r="AV292" s="11" t="s">
        <v>84</v>
      </c>
      <c r="AW292" s="11" t="s">
        <v>39</v>
      </c>
      <c r="AX292" s="11" t="s">
        <v>75</v>
      </c>
      <c r="AY292" s="186" t="s">
        <v>122</v>
      </c>
    </row>
    <row r="293" spans="2:65" s="12" customFormat="1" ht="13.5">
      <c r="B293" s="193"/>
      <c r="D293" s="180" t="s">
        <v>135</v>
      </c>
      <c r="E293" s="194" t="s">
        <v>5</v>
      </c>
      <c r="F293" s="195" t="s">
        <v>137</v>
      </c>
      <c r="H293" s="196">
        <v>1</v>
      </c>
      <c r="I293" s="197"/>
      <c r="L293" s="193"/>
      <c r="M293" s="198"/>
      <c r="N293" s="199"/>
      <c r="O293" s="199"/>
      <c r="P293" s="199"/>
      <c r="Q293" s="199"/>
      <c r="R293" s="199"/>
      <c r="S293" s="199"/>
      <c r="T293" s="200"/>
      <c r="AT293" s="194" t="s">
        <v>135</v>
      </c>
      <c r="AU293" s="194" t="s">
        <v>84</v>
      </c>
      <c r="AV293" s="12" t="s">
        <v>129</v>
      </c>
      <c r="AW293" s="12" t="s">
        <v>39</v>
      </c>
      <c r="AX293" s="12" t="s">
        <v>24</v>
      </c>
      <c r="AY293" s="194" t="s">
        <v>122</v>
      </c>
    </row>
    <row r="294" spans="2:65" s="1" customFormat="1" ht="16.5" customHeight="1">
      <c r="B294" s="167"/>
      <c r="C294" s="168" t="s">
        <v>401</v>
      </c>
      <c r="D294" s="168" t="s">
        <v>124</v>
      </c>
      <c r="E294" s="169" t="s">
        <v>402</v>
      </c>
      <c r="F294" s="170" t="s">
        <v>403</v>
      </c>
      <c r="G294" s="171" t="s">
        <v>367</v>
      </c>
      <c r="H294" s="172">
        <v>1</v>
      </c>
      <c r="I294" s="173"/>
      <c r="J294" s="174">
        <f>ROUND(I294*H294,2)</f>
        <v>0</v>
      </c>
      <c r="K294" s="170" t="s">
        <v>289</v>
      </c>
      <c r="L294" s="39"/>
      <c r="M294" s="175" t="s">
        <v>5</v>
      </c>
      <c r="N294" s="176" t="s">
        <v>46</v>
      </c>
      <c r="O294" s="40"/>
      <c r="P294" s="177">
        <f>O294*H294</f>
        <v>0</v>
      </c>
      <c r="Q294" s="177">
        <v>0</v>
      </c>
      <c r="R294" s="177">
        <f>Q294*H294</f>
        <v>0</v>
      </c>
      <c r="S294" s="177">
        <v>0</v>
      </c>
      <c r="T294" s="178">
        <f>S294*H294</f>
        <v>0</v>
      </c>
      <c r="AR294" s="22" t="s">
        <v>319</v>
      </c>
      <c r="AT294" s="22" t="s">
        <v>124</v>
      </c>
      <c r="AU294" s="22" t="s">
        <v>84</v>
      </c>
      <c r="AY294" s="22" t="s">
        <v>122</v>
      </c>
      <c r="BE294" s="179">
        <f>IF(N294="základní",J294,0)</f>
        <v>0</v>
      </c>
      <c r="BF294" s="179">
        <f>IF(N294="snížená",J294,0)</f>
        <v>0</v>
      </c>
      <c r="BG294" s="179">
        <f>IF(N294="zákl. přenesená",J294,0)</f>
        <v>0</v>
      </c>
      <c r="BH294" s="179">
        <f>IF(N294="sníž. přenesená",J294,0)</f>
        <v>0</v>
      </c>
      <c r="BI294" s="179">
        <f>IF(N294="nulová",J294,0)</f>
        <v>0</v>
      </c>
      <c r="BJ294" s="22" t="s">
        <v>24</v>
      </c>
      <c r="BK294" s="179">
        <f>ROUND(I294*H294,2)</f>
        <v>0</v>
      </c>
      <c r="BL294" s="22" t="s">
        <v>319</v>
      </c>
      <c r="BM294" s="22" t="s">
        <v>404</v>
      </c>
    </row>
    <row r="295" spans="2:65" s="1" customFormat="1" ht="13.5">
      <c r="B295" s="39"/>
      <c r="D295" s="180" t="s">
        <v>131</v>
      </c>
      <c r="F295" s="181" t="s">
        <v>405</v>
      </c>
      <c r="I295" s="182"/>
      <c r="L295" s="39"/>
      <c r="M295" s="183"/>
      <c r="N295" s="40"/>
      <c r="O295" s="40"/>
      <c r="P295" s="40"/>
      <c r="Q295" s="40"/>
      <c r="R295" s="40"/>
      <c r="S295" s="40"/>
      <c r="T295" s="68"/>
      <c r="AT295" s="22" t="s">
        <v>131</v>
      </c>
      <c r="AU295" s="22" t="s">
        <v>84</v>
      </c>
    </row>
    <row r="296" spans="2:65" s="11" customFormat="1" ht="13.5">
      <c r="B296" s="185"/>
      <c r="D296" s="180" t="s">
        <v>135</v>
      </c>
      <c r="E296" s="186" t="s">
        <v>5</v>
      </c>
      <c r="F296" s="187" t="s">
        <v>24</v>
      </c>
      <c r="H296" s="188">
        <v>1</v>
      </c>
      <c r="I296" s="189"/>
      <c r="L296" s="185"/>
      <c r="M296" s="190"/>
      <c r="N296" s="191"/>
      <c r="O296" s="191"/>
      <c r="P296" s="191"/>
      <c r="Q296" s="191"/>
      <c r="R296" s="191"/>
      <c r="S296" s="191"/>
      <c r="T296" s="192"/>
      <c r="AT296" s="186" t="s">
        <v>135</v>
      </c>
      <c r="AU296" s="186" t="s">
        <v>84</v>
      </c>
      <c r="AV296" s="11" t="s">
        <v>84</v>
      </c>
      <c r="AW296" s="11" t="s">
        <v>39</v>
      </c>
      <c r="AX296" s="11" t="s">
        <v>75</v>
      </c>
      <c r="AY296" s="186" t="s">
        <v>122</v>
      </c>
    </row>
    <row r="297" spans="2:65" s="12" customFormat="1" ht="13.5">
      <c r="B297" s="193"/>
      <c r="D297" s="180" t="s">
        <v>135</v>
      </c>
      <c r="E297" s="194" t="s">
        <v>5</v>
      </c>
      <c r="F297" s="195" t="s">
        <v>137</v>
      </c>
      <c r="H297" s="196">
        <v>1</v>
      </c>
      <c r="I297" s="197"/>
      <c r="L297" s="193"/>
      <c r="M297" s="198"/>
      <c r="N297" s="199"/>
      <c r="O297" s="199"/>
      <c r="P297" s="199"/>
      <c r="Q297" s="199"/>
      <c r="R297" s="199"/>
      <c r="S297" s="199"/>
      <c r="T297" s="200"/>
      <c r="AT297" s="194" t="s">
        <v>135</v>
      </c>
      <c r="AU297" s="194" t="s">
        <v>84</v>
      </c>
      <c r="AV297" s="12" t="s">
        <v>129</v>
      </c>
      <c r="AW297" s="12" t="s">
        <v>39</v>
      </c>
      <c r="AX297" s="12" t="s">
        <v>24</v>
      </c>
      <c r="AY297" s="194" t="s">
        <v>122</v>
      </c>
    </row>
    <row r="298" spans="2:65" s="1" customFormat="1" ht="16.5" customHeight="1">
      <c r="B298" s="167"/>
      <c r="C298" s="168" t="s">
        <v>406</v>
      </c>
      <c r="D298" s="168" t="s">
        <v>124</v>
      </c>
      <c r="E298" s="169" t="s">
        <v>407</v>
      </c>
      <c r="F298" s="170" t="s">
        <v>408</v>
      </c>
      <c r="G298" s="171" t="s">
        <v>367</v>
      </c>
      <c r="H298" s="172">
        <v>1</v>
      </c>
      <c r="I298" s="173"/>
      <c r="J298" s="174">
        <f>ROUND(I298*H298,2)</f>
        <v>0</v>
      </c>
      <c r="K298" s="170" t="s">
        <v>289</v>
      </c>
      <c r="L298" s="39"/>
      <c r="M298" s="175" t="s">
        <v>5</v>
      </c>
      <c r="N298" s="176" t="s">
        <v>46</v>
      </c>
      <c r="O298" s="40"/>
      <c r="P298" s="177">
        <f>O298*H298</f>
        <v>0</v>
      </c>
      <c r="Q298" s="177">
        <v>0</v>
      </c>
      <c r="R298" s="177">
        <f>Q298*H298</f>
        <v>0</v>
      </c>
      <c r="S298" s="177">
        <v>0</v>
      </c>
      <c r="T298" s="178">
        <f>S298*H298</f>
        <v>0</v>
      </c>
      <c r="AR298" s="22" t="s">
        <v>319</v>
      </c>
      <c r="AT298" s="22" t="s">
        <v>124</v>
      </c>
      <c r="AU298" s="22" t="s">
        <v>84</v>
      </c>
      <c r="AY298" s="22" t="s">
        <v>122</v>
      </c>
      <c r="BE298" s="179">
        <f>IF(N298="základní",J298,0)</f>
        <v>0</v>
      </c>
      <c r="BF298" s="179">
        <f>IF(N298="snížená",J298,0)</f>
        <v>0</v>
      </c>
      <c r="BG298" s="179">
        <f>IF(N298="zákl. přenesená",J298,0)</f>
        <v>0</v>
      </c>
      <c r="BH298" s="179">
        <f>IF(N298="sníž. přenesená",J298,0)</f>
        <v>0</v>
      </c>
      <c r="BI298" s="179">
        <f>IF(N298="nulová",J298,0)</f>
        <v>0</v>
      </c>
      <c r="BJ298" s="22" t="s">
        <v>24</v>
      </c>
      <c r="BK298" s="179">
        <f>ROUND(I298*H298,2)</f>
        <v>0</v>
      </c>
      <c r="BL298" s="22" t="s">
        <v>319</v>
      </c>
      <c r="BM298" s="22" t="s">
        <v>409</v>
      </c>
    </row>
    <row r="299" spans="2:65" s="1" customFormat="1" ht="13.5">
      <c r="B299" s="39"/>
      <c r="D299" s="180" t="s">
        <v>131</v>
      </c>
      <c r="F299" s="181" t="s">
        <v>410</v>
      </c>
      <c r="I299" s="182"/>
      <c r="L299" s="39"/>
      <c r="M299" s="183"/>
      <c r="N299" s="40"/>
      <c r="O299" s="40"/>
      <c r="P299" s="40"/>
      <c r="Q299" s="40"/>
      <c r="R299" s="40"/>
      <c r="S299" s="40"/>
      <c r="T299" s="68"/>
      <c r="AT299" s="22" t="s">
        <v>131</v>
      </c>
      <c r="AU299" s="22" t="s">
        <v>84</v>
      </c>
    </row>
    <row r="300" spans="2:65" s="11" customFormat="1" ht="13.5">
      <c r="B300" s="185"/>
      <c r="D300" s="180" t="s">
        <v>135</v>
      </c>
      <c r="E300" s="186" t="s">
        <v>5</v>
      </c>
      <c r="F300" s="187" t="s">
        <v>24</v>
      </c>
      <c r="H300" s="188">
        <v>1</v>
      </c>
      <c r="I300" s="189"/>
      <c r="L300" s="185"/>
      <c r="M300" s="190"/>
      <c r="N300" s="191"/>
      <c r="O300" s="191"/>
      <c r="P300" s="191"/>
      <c r="Q300" s="191"/>
      <c r="R300" s="191"/>
      <c r="S300" s="191"/>
      <c r="T300" s="192"/>
      <c r="AT300" s="186" t="s">
        <v>135</v>
      </c>
      <c r="AU300" s="186" t="s">
        <v>84</v>
      </c>
      <c r="AV300" s="11" t="s">
        <v>84</v>
      </c>
      <c r="AW300" s="11" t="s">
        <v>39</v>
      </c>
      <c r="AX300" s="11" t="s">
        <v>75</v>
      </c>
      <c r="AY300" s="186" t="s">
        <v>122</v>
      </c>
    </row>
    <row r="301" spans="2:65" s="12" customFormat="1" ht="13.5">
      <c r="B301" s="193"/>
      <c r="D301" s="180" t="s">
        <v>135</v>
      </c>
      <c r="E301" s="194" t="s">
        <v>5</v>
      </c>
      <c r="F301" s="195" t="s">
        <v>137</v>
      </c>
      <c r="H301" s="196">
        <v>1</v>
      </c>
      <c r="I301" s="197"/>
      <c r="L301" s="193"/>
      <c r="M301" s="211"/>
      <c r="N301" s="212"/>
      <c r="O301" s="212"/>
      <c r="P301" s="212"/>
      <c r="Q301" s="212"/>
      <c r="R301" s="212"/>
      <c r="S301" s="212"/>
      <c r="T301" s="213"/>
      <c r="AT301" s="194" t="s">
        <v>135</v>
      </c>
      <c r="AU301" s="194" t="s">
        <v>84</v>
      </c>
      <c r="AV301" s="12" t="s">
        <v>129</v>
      </c>
      <c r="AW301" s="12" t="s">
        <v>39</v>
      </c>
      <c r="AX301" s="12" t="s">
        <v>24</v>
      </c>
      <c r="AY301" s="194" t="s">
        <v>122</v>
      </c>
    </row>
    <row r="302" spans="2:65" s="1" customFormat="1" ht="6.95" customHeight="1">
      <c r="B302" s="54"/>
      <c r="C302" s="55"/>
      <c r="D302" s="55"/>
      <c r="E302" s="55"/>
      <c r="F302" s="55"/>
      <c r="G302" s="55"/>
      <c r="H302" s="55"/>
      <c r="I302" s="121"/>
      <c r="J302" s="55"/>
      <c r="K302" s="55"/>
      <c r="L302" s="39"/>
    </row>
  </sheetData>
  <autoFilter ref="C83:K301" xr:uid="{00000000-0009-0000-0000-000001000000}"/>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83"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6"/>
  <sheetViews>
    <sheetView showGridLines="0" zoomScaleNormal="100" workbookViewId="0"/>
  </sheetViews>
  <sheetFormatPr defaultRowHeight="13.5"/>
  <cols>
    <col min="1" max="1" width="8.33203125" style="214" customWidth="1"/>
    <col min="2" max="2" width="1.6640625" style="214" customWidth="1"/>
    <col min="3" max="4" width="5" style="214" customWidth="1"/>
    <col min="5" max="5" width="11.6640625" style="214" customWidth="1"/>
    <col min="6" max="6" width="9.1640625" style="214" customWidth="1"/>
    <col min="7" max="7" width="5" style="214" customWidth="1"/>
    <col min="8" max="8" width="77.83203125" style="214" customWidth="1"/>
    <col min="9" max="10" width="20" style="214" customWidth="1"/>
    <col min="11" max="11" width="1.6640625" style="214" customWidth="1"/>
  </cols>
  <sheetData>
    <row r="1" spans="2:11" ht="37.5" customHeight="1"/>
    <row r="2" spans="2:11" ht="7.5" customHeight="1">
      <c r="B2" s="215"/>
      <c r="C2" s="216"/>
      <c r="D2" s="216"/>
      <c r="E2" s="216"/>
      <c r="F2" s="216"/>
      <c r="G2" s="216"/>
      <c r="H2" s="216"/>
      <c r="I2" s="216"/>
      <c r="J2" s="216"/>
      <c r="K2" s="217"/>
    </row>
    <row r="3" spans="2:11" s="13" customFormat="1" ht="45" customHeight="1">
      <c r="B3" s="218"/>
      <c r="C3" s="341" t="s">
        <v>411</v>
      </c>
      <c r="D3" s="341"/>
      <c r="E3" s="341"/>
      <c r="F3" s="341"/>
      <c r="G3" s="341"/>
      <c r="H3" s="341"/>
      <c r="I3" s="341"/>
      <c r="J3" s="341"/>
      <c r="K3" s="219"/>
    </row>
    <row r="4" spans="2:11" ht="25.5" customHeight="1">
      <c r="B4" s="220"/>
      <c r="C4" s="345" t="s">
        <v>412</v>
      </c>
      <c r="D4" s="345"/>
      <c r="E4" s="345"/>
      <c r="F4" s="345"/>
      <c r="G4" s="345"/>
      <c r="H4" s="345"/>
      <c r="I4" s="345"/>
      <c r="J4" s="345"/>
      <c r="K4" s="221"/>
    </row>
    <row r="5" spans="2:11" ht="5.25" customHeight="1">
      <c r="B5" s="220"/>
      <c r="C5" s="222"/>
      <c r="D5" s="222"/>
      <c r="E5" s="222"/>
      <c r="F5" s="222"/>
      <c r="G5" s="222"/>
      <c r="H5" s="222"/>
      <c r="I5" s="222"/>
      <c r="J5" s="222"/>
      <c r="K5" s="221"/>
    </row>
    <row r="6" spans="2:11" ht="15" customHeight="1">
      <c r="B6" s="220"/>
      <c r="C6" s="344" t="s">
        <v>413</v>
      </c>
      <c r="D6" s="344"/>
      <c r="E6" s="344"/>
      <c r="F6" s="344"/>
      <c r="G6" s="344"/>
      <c r="H6" s="344"/>
      <c r="I6" s="344"/>
      <c r="J6" s="344"/>
      <c r="K6" s="221"/>
    </row>
    <row r="7" spans="2:11" ht="15" customHeight="1">
      <c r="B7" s="224"/>
      <c r="C7" s="344" t="s">
        <v>414</v>
      </c>
      <c r="D7" s="344"/>
      <c r="E7" s="344"/>
      <c r="F7" s="344"/>
      <c r="G7" s="344"/>
      <c r="H7" s="344"/>
      <c r="I7" s="344"/>
      <c r="J7" s="344"/>
      <c r="K7" s="221"/>
    </row>
    <row r="8" spans="2:11" ht="12.75" customHeight="1">
      <c r="B8" s="224"/>
      <c r="C8" s="223"/>
      <c r="D8" s="223"/>
      <c r="E8" s="223"/>
      <c r="F8" s="223"/>
      <c r="G8" s="223"/>
      <c r="H8" s="223"/>
      <c r="I8" s="223"/>
      <c r="J8" s="223"/>
      <c r="K8" s="221"/>
    </row>
    <row r="9" spans="2:11" ht="15" customHeight="1">
      <c r="B9" s="224"/>
      <c r="C9" s="344" t="s">
        <v>415</v>
      </c>
      <c r="D9" s="344"/>
      <c r="E9" s="344"/>
      <c r="F9" s="344"/>
      <c r="G9" s="344"/>
      <c r="H9" s="344"/>
      <c r="I9" s="344"/>
      <c r="J9" s="344"/>
      <c r="K9" s="221"/>
    </row>
    <row r="10" spans="2:11" ht="15" customHeight="1">
      <c r="B10" s="224"/>
      <c r="C10" s="223"/>
      <c r="D10" s="344" t="s">
        <v>416</v>
      </c>
      <c r="E10" s="344"/>
      <c r="F10" s="344"/>
      <c r="G10" s="344"/>
      <c r="H10" s="344"/>
      <c r="I10" s="344"/>
      <c r="J10" s="344"/>
      <c r="K10" s="221"/>
    </row>
    <row r="11" spans="2:11" ht="15" customHeight="1">
      <c r="B11" s="224"/>
      <c r="C11" s="225"/>
      <c r="D11" s="344" t="s">
        <v>417</v>
      </c>
      <c r="E11" s="344"/>
      <c r="F11" s="344"/>
      <c r="G11" s="344"/>
      <c r="H11" s="344"/>
      <c r="I11" s="344"/>
      <c r="J11" s="344"/>
      <c r="K11" s="221"/>
    </row>
    <row r="12" spans="2:11" ht="12.75" customHeight="1">
      <c r="B12" s="224"/>
      <c r="C12" s="225"/>
      <c r="D12" s="225"/>
      <c r="E12" s="225"/>
      <c r="F12" s="225"/>
      <c r="G12" s="225"/>
      <c r="H12" s="225"/>
      <c r="I12" s="225"/>
      <c r="J12" s="225"/>
      <c r="K12" s="221"/>
    </row>
    <row r="13" spans="2:11" ht="15" customHeight="1">
      <c r="B13" s="224"/>
      <c r="C13" s="225"/>
      <c r="D13" s="344" t="s">
        <v>418</v>
      </c>
      <c r="E13" s="344"/>
      <c r="F13" s="344"/>
      <c r="G13" s="344"/>
      <c r="H13" s="344"/>
      <c r="I13" s="344"/>
      <c r="J13" s="344"/>
      <c r="K13" s="221"/>
    </row>
    <row r="14" spans="2:11" ht="15" customHeight="1">
      <c r="B14" s="224"/>
      <c r="C14" s="225"/>
      <c r="D14" s="344" t="s">
        <v>419</v>
      </c>
      <c r="E14" s="344"/>
      <c r="F14" s="344"/>
      <c r="G14" s="344"/>
      <c r="H14" s="344"/>
      <c r="I14" s="344"/>
      <c r="J14" s="344"/>
      <c r="K14" s="221"/>
    </row>
    <row r="15" spans="2:11" ht="15" customHeight="1">
      <c r="B15" s="224"/>
      <c r="C15" s="225"/>
      <c r="D15" s="344" t="s">
        <v>420</v>
      </c>
      <c r="E15" s="344"/>
      <c r="F15" s="344"/>
      <c r="G15" s="344"/>
      <c r="H15" s="344"/>
      <c r="I15" s="344"/>
      <c r="J15" s="344"/>
      <c r="K15" s="221"/>
    </row>
    <row r="16" spans="2:11" ht="15" customHeight="1">
      <c r="B16" s="224"/>
      <c r="C16" s="225"/>
      <c r="D16" s="225"/>
      <c r="E16" s="226" t="s">
        <v>82</v>
      </c>
      <c r="F16" s="344" t="s">
        <v>421</v>
      </c>
      <c r="G16" s="344"/>
      <c r="H16" s="344"/>
      <c r="I16" s="344"/>
      <c r="J16" s="344"/>
      <c r="K16" s="221"/>
    </row>
    <row r="17" spans="2:11" ht="15" customHeight="1">
      <c r="B17" s="224"/>
      <c r="C17" s="225"/>
      <c r="D17" s="225"/>
      <c r="E17" s="226" t="s">
        <v>422</v>
      </c>
      <c r="F17" s="344" t="s">
        <v>423</v>
      </c>
      <c r="G17" s="344"/>
      <c r="H17" s="344"/>
      <c r="I17" s="344"/>
      <c r="J17" s="344"/>
      <c r="K17" s="221"/>
    </row>
    <row r="18" spans="2:11" ht="15" customHeight="1">
      <c r="B18" s="224"/>
      <c r="C18" s="225"/>
      <c r="D18" s="225"/>
      <c r="E18" s="226" t="s">
        <v>424</v>
      </c>
      <c r="F18" s="344" t="s">
        <v>425</v>
      </c>
      <c r="G18" s="344"/>
      <c r="H18" s="344"/>
      <c r="I18" s="344"/>
      <c r="J18" s="344"/>
      <c r="K18" s="221"/>
    </row>
    <row r="19" spans="2:11" ht="15" customHeight="1">
      <c r="B19" s="224"/>
      <c r="C19" s="225"/>
      <c r="D19" s="225"/>
      <c r="E19" s="226" t="s">
        <v>426</v>
      </c>
      <c r="F19" s="344" t="s">
        <v>427</v>
      </c>
      <c r="G19" s="344"/>
      <c r="H19" s="344"/>
      <c r="I19" s="344"/>
      <c r="J19" s="344"/>
      <c r="K19" s="221"/>
    </row>
    <row r="20" spans="2:11" ht="15" customHeight="1">
      <c r="B20" s="224"/>
      <c r="C20" s="225"/>
      <c r="D20" s="225"/>
      <c r="E20" s="226" t="s">
        <v>428</v>
      </c>
      <c r="F20" s="344" t="s">
        <v>429</v>
      </c>
      <c r="G20" s="344"/>
      <c r="H20" s="344"/>
      <c r="I20" s="344"/>
      <c r="J20" s="344"/>
      <c r="K20" s="221"/>
    </row>
    <row r="21" spans="2:11" ht="15" customHeight="1">
      <c r="B21" s="224"/>
      <c r="C21" s="225"/>
      <c r="D21" s="225"/>
      <c r="E21" s="226" t="s">
        <v>430</v>
      </c>
      <c r="F21" s="344" t="s">
        <v>431</v>
      </c>
      <c r="G21" s="344"/>
      <c r="H21" s="344"/>
      <c r="I21" s="344"/>
      <c r="J21" s="344"/>
      <c r="K21" s="221"/>
    </row>
    <row r="22" spans="2:11" ht="12.75" customHeight="1">
      <c r="B22" s="224"/>
      <c r="C22" s="225"/>
      <c r="D22" s="225"/>
      <c r="E22" s="225"/>
      <c r="F22" s="225"/>
      <c r="G22" s="225"/>
      <c r="H22" s="225"/>
      <c r="I22" s="225"/>
      <c r="J22" s="225"/>
      <c r="K22" s="221"/>
    </row>
    <row r="23" spans="2:11" ht="15" customHeight="1">
      <c r="B23" s="224"/>
      <c r="C23" s="344" t="s">
        <v>432</v>
      </c>
      <c r="D23" s="344"/>
      <c r="E23" s="344"/>
      <c r="F23" s="344"/>
      <c r="G23" s="344"/>
      <c r="H23" s="344"/>
      <c r="I23" s="344"/>
      <c r="J23" s="344"/>
      <c r="K23" s="221"/>
    </row>
    <row r="24" spans="2:11" ht="15" customHeight="1">
      <c r="B24" s="224"/>
      <c r="C24" s="344" t="s">
        <v>433</v>
      </c>
      <c r="D24" s="344"/>
      <c r="E24" s="344"/>
      <c r="F24" s="344"/>
      <c r="G24" s="344"/>
      <c r="H24" s="344"/>
      <c r="I24" s="344"/>
      <c r="J24" s="344"/>
      <c r="K24" s="221"/>
    </row>
    <row r="25" spans="2:11" ht="15" customHeight="1">
      <c r="B25" s="224"/>
      <c r="C25" s="223"/>
      <c r="D25" s="344" t="s">
        <v>434</v>
      </c>
      <c r="E25" s="344"/>
      <c r="F25" s="344"/>
      <c r="G25" s="344"/>
      <c r="H25" s="344"/>
      <c r="I25" s="344"/>
      <c r="J25" s="344"/>
      <c r="K25" s="221"/>
    </row>
    <row r="26" spans="2:11" ht="15" customHeight="1">
      <c r="B26" s="224"/>
      <c r="C26" s="225"/>
      <c r="D26" s="344" t="s">
        <v>435</v>
      </c>
      <c r="E26" s="344"/>
      <c r="F26" s="344"/>
      <c r="G26" s="344"/>
      <c r="H26" s="344"/>
      <c r="I26" s="344"/>
      <c r="J26" s="344"/>
      <c r="K26" s="221"/>
    </row>
    <row r="27" spans="2:11" ht="12.75" customHeight="1">
      <c r="B27" s="224"/>
      <c r="C27" s="225"/>
      <c r="D27" s="225"/>
      <c r="E27" s="225"/>
      <c r="F27" s="225"/>
      <c r="G27" s="225"/>
      <c r="H27" s="225"/>
      <c r="I27" s="225"/>
      <c r="J27" s="225"/>
      <c r="K27" s="221"/>
    </row>
    <row r="28" spans="2:11" ht="15" customHeight="1">
      <c r="B28" s="224"/>
      <c r="C28" s="225"/>
      <c r="D28" s="344" t="s">
        <v>436</v>
      </c>
      <c r="E28" s="344"/>
      <c r="F28" s="344"/>
      <c r="G28" s="344"/>
      <c r="H28" s="344"/>
      <c r="I28" s="344"/>
      <c r="J28" s="344"/>
      <c r="K28" s="221"/>
    </row>
    <row r="29" spans="2:11" ht="15" customHeight="1">
      <c r="B29" s="224"/>
      <c r="C29" s="225"/>
      <c r="D29" s="344" t="s">
        <v>437</v>
      </c>
      <c r="E29" s="344"/>
      <c r="F29" s="344"/>
      <c r="G29" s="344"/>
      <c r="H29" s="344"/>
      <c r="I29" s="344"/>
      <c r="J29" s="344"/>
      <c r="K29" s="221"/>
    </row>
    <row r="30" spans="2:11" ht="12.75" customHeight="1">
      <c r="B30" s="224"/>
      <c r="C30" s="225"/>
      <c r="D30" s="225"/>
      <c r="E30" s="225"/>
      <c r="F30" s="225"/>
      <c r="G30" s="225"/>
      <c r="H30" s="225"/>
      <c r="I30" s="225"/>
      <c r="J30" s="225"/>
      <c r="K30" s="221"/>
    </row>
    <row r="31" spans="2:11" ht="15" customHeight="1">
      <c r="B31" s="224"/>
      <c r="C31" s="225"/>
      <c r="D31" s="344" t="s">
        <v>438</v>
      </c>
      <c r="E31" s="344"/>
      <c r="F31" s="344"/>
      <c r="G31" s="344"/>
      <c r="H31" s="344"/>
      <c r="I31" s="344"/>
      <c r="J31" s="344"/>
      <c r="K31" s="221"/>
    </row>
    <row r="32" spans="2:11" ht="15" customHeight="1">
      <c r="B32" s="224"/>
      <c r="C32" s="225"/>
      <c r="D32" s="344" t="s">
        <v>439</v>
      </c>
      <c r="E32" s="344"/>
      <c r="F32" s="344"/>
      <c r="G32" s="344"/>
      <c r="H32" s="344"/>
      <c r="I32" s="344"/>
      <c r="J32" s="344"/>
      <c r="K32" s="221"/>
    </row>
    <row r="33" spans="2:11" ht="15" customHeight="1">
      <c r="B33" s="224"/>
      <c r="C33" s="225"/>
      <c r="D33" s="344" t="s">
        <v>440</v>
      </c>
      <c r="E33" s="344"/>
      <c r="F33" s="344"/>
      <c r="G33" s="344"/>
      <c r="H33" s="344"/>
      <c r="I33" s="344"/>
      <c r="J33" s="344"/>
      <c r="K33" s="221"/>
    </row>
    <row r="34" spans="2:11" ht="15" customHeight="1">
      <c r="B34" s="224"/>
      <c r="C34" s="225"/>
      <c r="D34" s="223"/>
      <c r="E34" s="227" t="s">
        <v>107</v>
      </c>
      <c r="F34" s="223"/>
      <c r="G34" s="344" t="s">
        <v>441</v>
      </c>
      <c r="H34" s="344"/>
      <c r="I34" s="344"/>
      <c r="J34" s="344"/>
      <c r="K34" s="221"/>
    </row>
    <row r="35" spans="2:11" ht="30.75" customHeight="1">
      <c r="B35" s="224"/>
      <c r="C35" s="225"/>
      <c r="D35" s="223"/>
      <c r="E35" s="227" t="s">
        <v>442</v>
      </c>
      <c r="F35" s="223"/>
      <c r="G35" s="344" t="s">
        <v>443</v>
      </c>
      <c r="H35" s="344"/>
      <c r="I35" s="344"/>
      <c r="J35" s="344"/>
      <c r="K35" s="221"/>
    </row>
    <row r="36" spans="2:11" ht="15" customHeight="1">
      <c r="B36" s="224"/>
      <c r="C36" s="225"/>
      <c r="D36" s="223"/>
      <c r="E36" s="227" t="s">
        <v>56</v>
      </c>
      <c r="F36" s="223"/>
      <c r="G36" s="344" t="s">
        <v>444</v>
      </c>
      <c r="H36" s="344"/>
      <c r="I36" s="344"/>
      <c r="J36" s="344"/>
      <c r="K36" s="221"/>
    </row>
    <row r="37" spans="2:11" ht="15" customHeight="1">
      <c r="B37" s="224"/>
      <c r="C37" s="225"/>
      <c r="D37" s="223"/>
      <c r="E37" s="227" t="s">
        <v>108</v>
      </c>
      <c r="F37" s="223"/>
      <c r="G37" s="344" t="s">
        <v>445</v>
      </c>
      <c r="H37" s="344"/>
      <c r="I37" s="344"/>
      <c r="J37" s="344"/>
      <c r="K37" s="221"/>
    </row>
    <row r="38" spans="2:11" ht="15" customHeight="1">
      <c r="B38" s="224"/>
      <c r="C38" s="225"/>
      <c r="D38" s="223"/>
      <c r="E38" s="227" t="s">
        <v>109</v>
      </c>
      <c r="F38" s="223"/>
      <c r="G38" s="344" t="s">
        <v>446</v>
      </c>
      <c r="H38" s="344"/>
      <c r="I38" s="344"/>
      <c r="J38" s="344"/>
      <c r="K38" s="221"/>
    </row>
    <row r="39" spans="2:11" ht="15" customHeight="1">
      <c r="B39" s="224"/>
      <c r="C39" s="225"/>
      <c r="D39" s="223"/>
      <c r="E39" s="227" t="s">
        <v>110</v>
      </c>
      <c r="F39" s="223"/>
      <c r="G39" s="344" t="s">
        <v>447</v>
      </c>
      <c r="H39" s="344"/>
      <c r="I39" s="344"/>
      <c r="J39" s="344"/>
      <c r="K39" s="221"/>
    </row>
    <row r="40" spans="2:11" ht="15" customHeight="1">
      <c r="B40" s="224"/>
      <c r="C40" s="225"/>
      <c r="D40" s="223"/>
      <c r="E40" s="227" t="s">
        <v>448</v>
      </c>
      <c r="F40" s="223"/>
      <c r="G40" s="344" t="s">
        <v>449</v>
      </c>
      <c r="H40" s="344"/>
      <c r="I40" s="344"/>
      <c r="J40" s="344"/>
      <c r="K40" s="221"/>
    </row>
    <row r="41" spans="2:11" ht="15" customHeight="1">
      <c r="B41" s="224"/>
      <c r="C41" s="225"/>
      <c r="D41" s="223"/>
      <c r="E41" s="227"/>
      <c r="F41" s="223"/>
      <c r="G41" s="344" t="s">
        <v>450</v>
      </c>
      <c r="H41" s="344"/>
      <c r="I41" s="344"/>
      <c r="J41" s="344"/>
      <c r="K41" s="221"/>
    </row>
    <row r="42" spans="2:11" ht="15" customHeight="1">
      <c r="B42" s="224"/>
      <c r="C42" s="225"/>
      <c r="D42" s="223"/>
      <c r="E42" s="227" t="s">
        <v>451</v>
      </c>
      <c r="F42" s="223"/>
      <c r="G42" s="344" t="s">
        <v>452</v>
      </c>
      <c r="H42" s="344"/>
      <c r="I42" s="344"/>
      <c r="J42" s="344"/>
      <c r="K42" s="221"/>
    </row>
    <row r="43" spans="2:11" ht="15" customHeight="1">
      <c r="B43" s="224"/>
      <c r="C43" s="225"/>
      <c r="D43" s="223"/>
      <c r="E43" s="227" t="s">
        <v>112</v>
      </c>
      <c r="F43" s="223"/>
      <c r="G43" s="344" t="s">
        <v>453</v>
      </c>
      <c r="H43" s="344"/>
      <c r="I43" s="344"/>
      <c r="J43" s="344"/>
      <c r="K43" s="221"/>
    </row>
    <row r="44" spans="2:11" ht="12.75" customHeight="1">
      <c r="B44" s="224"/>
      <c r="C44" s="225"/>
      <c r="D44" s="223"/>
      <c r="E44" s="223"/>
      <c r="F44" s="223"/>
      <c r="G44" s="223"/>
      <c r="H44" s="223"/>
      <c r="I44" s="223"/>
      <c r="J44" s="223"/>
      <c r="K44" s="221"/>
    </row>
    <row r="45" spans="2:11" ht="15" customHeight="1">
      <c r="B45" s="224"/>
      <c r="C45" s="225"/>
      <c r="D45" s="344" t="s">
        <v>454</v>
      </c>
      <c r="E45" s="344"/>
      <c r="F45" s="344"/>
      <c r="G45" s="344"/>
      <c r="H45" s="344"/>
      <c r="I45" s="344"/>
      <c r="J45" s="344"/>
      <c r="K45" s="221"/>
    </row>
    <row r="46" spans="2:11" ht="15" customHeight="1">
      <c r="B46" s="224"/>
      <c r="C46" s="225"/>
      <c r="D46" s="225"/>
      <c r="E46" s="344" t="s">
        <v>455</v>
      </c>
      <c r="F46" s="344"/>
      <c r="G46" s="344"/>
      <c r="H46" s="344"/>
      <c r="I46" s="344"/>
      <c r="J46" s="344"/>
      <c r="K46" s="221"/>
    </row>
    <row r="47" spans="2:11" ht="15" customHeight="1">
      <c r="B47" s="224"/>
      <c r="C47" s="225"/>
      <c r="D47" s="225"/>
      <c r="E47" s="344" t="s">
        <v>456</v>
      </c>
      <c r="F47" s="344"/>
      <c r="G47" s="344"/>
      <c r="H47" s="344"/>
      <c r="I47" s="344"/>
      <c r="J47" s="344"/>
      <c r="K47" s="221"/>
    </row>
    <row r="48" spans="2:11" ht="15" customHeight="1">
      <c r="B48" s="224"/>
      <c r="C48" s="225"/>
      <c r="D48" s="225"/>
      <c r="E48" s="344" t="s">
        <v>457</v>
      </c>
      <c r="F48" s="344"/>
      <c r="G48" s="344"/>
      <c r="H48" s="344"/>
      <c r="I48" s="344"/>
      <c r="J48" s="344"/>
      <c r="K48" s="221"/>
    </row>
    <row r="49" spans="2:11" ht="15" customHeight="1">
      <c r="B49" s="224"/>
      <c r="C49" s="225"/>
      <c r="D49" s="344" t="s">
        <v>458</v>
      </c>
      <c r="E49" s="344"/>
      <c r="F49" s="344"/>
      <c r="G49" s="344"/>
      <c r="H49" s="344"/>
      <c r="I49" s="344"/>
      <c r="J49" s="344"/>
      <c r="K49" s="221"/>
    </row>
    <row r="50" spans="2:11" ht="25.5" customHeight="1">
      <c r="B50" s="220"/>
      <c r="C50" s="345" t="s">
        <v>459</v>
      </c>
      <c r="D50" s="345"/>
      <c r="E50" s="345"/>
      <c r="F50" s="345"/>
      <c r="G50" s="345"/>
      <c r="H50" s="345"/>
      <c r="I50" s="345"/>
      <c r="J50" s="345"/>
      <c r="K50" s="221"/>
    </row>
    <row r="51" spans="2:11" ht="5.25" customHeight="1">
      <c r="B51" s="220"/>
      <c r="C51" s="222"/>
      <c r="D51" s="222"/>
      <c r="E51" s="222"/>
      <c r="F51" s="222"/>
      <c r="G51" s="222"/>
      <c r="H51" s="222"/>
      <c r="I51" s="222"/>
      <c r="J51" s="222"/>
      <c r="K51" s="221"/>
    </row>
    <row r="52" spans="2:11" ht="15" customHeight="1">
      <c r="B52" s="220"/>
      <c r="C52" s="344" t="s">
        <v>460</v>
      </c>
      <c r="D52" s="344"/>
      <c r="E52" s="344"/>
      <c r="F52" s="344"/>
      <c r="G52" s="344"/>
      <c r="H52" s="344"/>
      <c r="I52" s="344"/>
      <c r="J52" s="344"/>
      <c r="K52" s="221"/>
    </row>
    <row r="53" spans="2:11" ht="15" customHeight="1">
      <c r="B53" s="220"/>
      <c r="C53" s="344" t="s">
        <v>461</v>
      </c>
      <c r="D53" s="344"/>
      <c r="E53" s="344"/>
      <c r="F53" s="344"/>
      <c r="G53" s="344"/>
      <c r="H53" s="344"/>
      <c r="I53" s="344"/>
      <c r="J53" s="344"/>
      <c r="K53" s="221"/>
    </row>
    <row r="54" spans="2:11" ht="12.75" customHeight="1">
      <c r="B54" s="220"/>
      <c r="C54" s="223"/>
      <c r="D54" s="223"/>
      <c r="E54" s="223"/>
      <c r="F54" s="223"/>
      <c r="G54" s="223"/>
      <c r="H54" s="223"/>
      <c r="I54" s="223"/>
      <c r="J54" s="223"/>
      <c r="K54" s="221"/>
    </row>
    <row r="55" spans="2:11" ht="15" customHeight="1">
      <c r="B55" s="220"/>
      <c r="C55" s="344" t="s">
        <v>462</v>
      </c>
      <c r="D55" s="344"/>
      <c r="E55" s="344"/>
      <c r="F55" s="344"/>
      <c r="G55" s="344"/>
      <c r="H55" s="344"/>
      <c r="I55" s="344"/>
      <c r="J55" s="344"/>
      <c r="K55" s="221"/>
    </row>
    <row r="56" spans="2:11" ht="15" customHeight="1">
      <c r="B56" s="220"/>
      <c r="C56" s="225"/>
      <c r="D56" s="344" t="s">
        <v>463</v>
      </c>
      <c r="E56" s="344"/>
      <c r="F56" s="344"/>
      <c r="G56" s="344"/>
      <c r="H56" s="344"/>
      <c r="I56" s="344"/>
      <c r="J56" s="344"/>
      <c r="K56" s="221"/>
    </row>
    <row r="57" spans="2:11" ht="15" customHeight="1">
      <c r="B57" s="220"/>
      <c r="C57" s="225"/>
      <c r="D57" s="344" t="s">
        <v>464</v>
      </c>
      <c r="E57" s="344"/>
      <c r="F57" s="344"/>
      <c r="G57" s="344"/>
      <c r="H57" s="344"/>
      <c r="I57" s="344"/>
      <c r="J57" s="344"/>
      <c r="K57" s="221"/>
    </row>
    <row r="58" spans="2:11" ht="15" customHeight="1">
      <c r="B58" s="220"/>
      <c r="C58" s="225"/>
      <c r="D58" s="344" t="s">
        <v>465</v>
      </c>
      <c r="E58" s="344"/>
      <c r="F58" s="344"/>
      <c r="G58" s="344"/>
      <c r="H58" s="344"/>
      <c r="I58" s="344"/>
      <c r="J58" s="344"/>
      <c r="K58" s="221"/>
    </row>
    <row r="59" spans="2:11" ht="15" customHeight="1">
      <c r="B59" s="220"/>
      <c r="C59" s="225"/>
      <c r="D59" s="344" t="s">
        <v>466</v>
      </c>
      <c r="E59" s="344"/>
      <c r="F59" s="344"/>
      <c r="G59" s="344"/>
      <c r="H59" s="344"/>
      <c r="I59" s="344"/>
      <c r="J59" s="344"/>
      <c r="K59" s="221"/>
    </row>
    <row r="60" spans="2:11" ht="15" customHeight="1">
      <c r="B60" s="220"/>
      <c r="C60" s="225"/>
      <c r="D60" s="343" t="s">
        <v>467</v>
      </c>
      <c r="E60" s="343"/>
      <c r="F60" s="343"/>
      <c r="G60" s="343"/>
      <c r="H60" s="343"/>
      <c r="I60" s="343"/>
      <c r="J60" s="343"/>
      <c r="K60" s="221"/>
    </row>
    <row r="61" spans="2:11" ht="15" customHeight="1">
      <c r="B61" s="220"/>
      <c r="C61" s="225"/>
      <c r="D61" s="344" t="s">
        <v>468</v>
      </c>
      <c r="E61" s="344"/>
      <c r="F61" s="344"/>
      <c r="G61" s="344"/>
      <c r="H61" s="344"/>
      <c r="I61" s="344"/>
      <c r="J61" s="344"/>
      <c r="K61" s="221"/>
    </row>
    <row r="62" spans="2:11" ht="12.75" customHeight="1">
      <c r="B62" s="220"/>
      <c r="C62" s="225"/>
      <c r="D62" s="225"/>
      <c r="E62" s="228"/>
      <c r="F62" s="225"/>
      <c r="G62" s="225"/>
      <c r="H62" s="225"/>
      <c r="I62" s="225"/>
      <c r="J62" s="225"/>
      <c r="K62" s="221"/>
    </row>
    <row r="63" spans="2:11" ht="15" customHeight="1">
      <c r="B63" s="220"/>
      <c r="C63" s="225"/>
      <c r="D63" s="344" t="s">
        <v>469</v>
      </c>
      <c r="E63" s="344"/>
      <c r="F63" s="344"/>
      <c r="G63" s="344"/>
      <c r="H63" s="344"/>
      <c r="I63" s="344"/>
      <c r="J63" s="344"/>
      <c r="K63" s="221"/>
    </row>
    <row r="64" spans="2:11" ht="15" customHeight="1">
      <c r="B64" s="220"/>
      <c r="C64" s="225"/>
      <c r="D64" s="343" t="s">
        <v>470</v>
      </c>
      <c r="E64" s="343"/>
      <c r="F64" s="343"/>
      <c r="G64" s="343"/>
      <c r="H64" s="343"/>
      <c r="I64" s="343"/>
      <c r="J64" s="343"/>
      <c r="K64" s="221"/>
    </row>
    <row r="65" spans="2:11" ht="15" customHeight="1">
      <c r="B65" s="220"/>
      <c r="C65" s="225"/>
      <c r="D65" s="344" t="s">
        <v>471</v>
      </c>
      <c r="E65" s="344"/>
      <c r="F65" s="344"/>
      <c r="G65" s="344"/>
      <c r="H65" s="344"/>
      <c r="I65" s="344"/>
      <c r="J65" s="344"/>
      <c r="K65" s="221"/>
    </row>
    <row r="66" spans="2:11" ht="15" customHeight="1">
      <c r="B66" s="220"/>
      <c r="C66" s="225"/>
      <c r="D66" s="344" t="s">
        <v>472</v>
      </c>
      <c r="E66" s="344"/>
      <c r="F66" s="344"/>
      <c r="G66" s="344"/>
      <c r="H66" s="344"/>
      <c r="I66" s="344"/>
      <c r="J66" s="344"/>
      <c r="K66" s="221"/>
    </row>
    <row r="67" spans="2:11" ht="15" customHeight="1">
      <c r="B67" s="220"/>
      <c r="C67" s="225"/>
      <c r="D67" s="344" t="s">
        <v>473</v>
      </c>
      <c r="E67" s="344"/>
      <c r="F67" s="344"/>
      <c r="G67" s="344"/>
      <c r="H67" s="344"/>
      <c r="I67" s="344"/>
      <c r="J67" s="344"/>
      <c r="K67" s="221"/>
    </row>
    <row r="68" spans="2:11" ht="15" customHeight="1">
      <c r="B68" s="220"/>
      <c r="C68" s="225"/>
      <c r="D68" s="344" t="s">
        <v>474</v>
      </c>
      <c r="E68" s="344"/>
      <c r="F68" s="344"/>
      <c r="G68" s="344"/>
      <c r="H68" s="344"/>
      <c r="I68" s="344"/>
      <c r="J68" s="344"/>
      <c r="K68" s="221"/>
    </row>
    <row r="69" spans="2:11" ht="12.75" customHeight="1">
      <c r="B69" s="229"/>
      <c r="C69" s="230"/>
      <c r="D69" s="230"/>
      <c r="E69" s="230"/>
      <c r="F69" s="230"/>
      <c r="G69" s="230"/>
      <c r="H69" s="230"/>
      <c r="I69" s="230"/>
      <c r="J69" s="230"/>
      <c r="K69" s="231"/>
    </row>
    <row r="70" spans="2:11" ht="18.75" customHeight="1">
      <c r="B70" s="232"/>
      <c r="C70" s="232"/>
      <c r="D70" s="232"/>
      <c r="E70" s="232"/>
      <c r="F70" s="232"/>
      <c r="G70" s="232"/>
      <c r="H70" s="232"/>
      <c r="I70" s="232"/>
      <c r="J70" s="232"/>
      <c r="K70" s="233"/>
    </row>
    <row r="71" spans="2:11" ht="18.75" customHeight="1">
      <c r="B71" s="233"/>
      <c r="C71" s="233"/>
      <c r="D71" s="233"/>
      <c r="E71" s="233"/>
      <c r="F71" s="233"/>
      <c r="G71" s="233"/>
      <c r="H71" s="233"/>
      <c r="I71" s="233"/>
      <c r="J71" s="233"/>
      <c r="K71" s="233"/>
    </row>
    <row r="72" spans="2:11" ht="7.5" customHeight="1">
      <c r="B72" s="234"/>
      <c r="C72" s="235"/>
      <c r="D72" s="235"/>
      <c r="E72" s="235"/>
      <c r="F72" s="235"/>
      <c r="G72" s="235"/>
      <c r="H72" s="235"/>
      <c r="I72" s="235"/>
      <c r="J72" s="235"/>
      <c r="K72" s="236"/>
    </row>
    <row r="73" spans="2:11" ht="45" customHeight="1">
      <c r="B73" s="237"/>
      <c r="C73" s="342" t="s">
        <v>89</v>
      </c>
      <c r="D73" s="342"/>
      <c r="E73" s="342"/>
      <c r="F73" s="342"/>
      <c r="G73" s="342"/>
      <c r="H73" s="342"/>
      <c r="I73" s="342"/>
      <c r="J73" s="342"/>
      <c r="K73" s="238"/>
    </row>
    <row r="74" spans="2:11" ht="17.25" customHeight="1">
      <c r="B74" s="237"/>
      <c r="C74" s="239" t="s">
        <v>475</v>
      </c>
      <c r="D74" s="239"/>
      <c r="E74" s="239"/>
      <c r="F74" s="239" t="s">
        <v>476</v>
      </c>
      <c r="G74" s="240"/>
      <c r="H74" s="239" t="s">
        <v>108</v>
      </c>
      <c r="I74" s="239" t="s">
        <v>60</v>
      </c>
      <c r="J74" s="239" t="s">
        <v>477</v>
      </c>
      <c r="K74" s="238"/>
    </row>
    <row r="75" spans="2:11" ht="17.25" customHeight="1">
      <c r="B75" s="237"/>
      <c r="C75" s="241" t="s">
        <v>478</v>
      </c>
      <c r="D75" s="241"/>
      <c r="E75" s="241"/>
      <c r="F75" s="242" t="s">
        <v>479</v>
      </c>
      <c r="G75" s="243"/>
      <c r="H75" s="241"/>
      <c r="I75" s="241"/>
      <c r="J75" s="241" t="s">
        <v>480</v>
      </c>
      <c r="K75" s="238"/>
    </row>
    <row r="76" spans="2:11" ht="5.25" customHeight="1">
      <c r="B76" s="237"/>
      <c r="C76" s="244"/>
      <c r="D76" s="244"/>
      <c r="E76" s="244"/>
      <c r="F76" s="244"/>
      <c r="G76" s="245"/>
      <c r="H76" s="244"/>
      <c r="I76" s="244"/>
      <c r="J76" s="244"/>
      <c r="K76" s="238"/>
    </row>
    <row r="77" spans="2:11" ht="15" customHeight="1">
      <c r="B77" s="237"/>
      <c r="C77" s="227" t="s">
        <v>56</v>
      </c>
      <c r="D77" s="244"/>
      <c r="E77" s="244"/>
      <c r="F77" s="246" t="s">
        <v>481</v>
      </c>
      <c r="G77" s="245"/>
      <c r="H77" s="227" t="s">
        <v>482</v>
      </c>
      <c r="I77" s="227" t="s">
        <v>483</v>
      </c>
      <c r="J77" s="227">
        <v>20</v>
      </c>
      <c r="K77" s="238"/>
    </row>
    <row r="78" spans="2:11" ht="15" customHeight="1">
      <c r="B78" s="237"/>
      <c r="C78" s="227" t="s">
        <v>484</v>
      </c>
      <c r="D78" s="227"/>
      <c r="E78" s="227"/>
      <c r="F78" s="246" t="s">
        <v>481</v>
      </c>
      <c r="G78" s="245"/>
      <c r="H78" s="227" t="s">
        <v>485</v>
      </c>
      <c r="I78" s="227" t="s">
        <v>483</v>
      </c>
      <c r="J78" s="227">
        <v>120</v>
      </c>
      <c r="K78" s="238"/>
    </row>
    <row r="79" spans="2:11" ht="15" customHeight="1">
      <c r="B79" s="247"/>
      <c r="C79" s="227" t="s">
        <v>486</v>
      </c>
      <c r="D79" s="227"/>
      <c r="E79" s="227"/>
      <c r="F79" s="246" t="s">
        <v>487</v>
      </c>
      <c r="G79" s="245"/>
      <c r="H79" s="227" t="s">
        <v>488</v>
      </c>
      <c r="I79" s="227" t="s">
        <v>483</v>
      </c>
      <c r="J79" s="227">
        <v>50</v>
      </c>
      <c r="K79" s="238"/>
    </row>
    <row r="80" spans="2:11" ht="15" customHeight="1">
      <c r="B80" s="247"/>
      <c r="C80" s="227" t="s">
        <v>489</v>
      </c>
      <c r="D80" s="227"/>
      <c r="E80" s="227"/>
      <c r="F80" s="246" t="s">
        <v>481</v>
      </c>
      <c r="G80" s="245"/>
      <c r="H80" s="227" t="s">
        <v>490</v>
      </c>
      <c r="I80" s="227" t="s">
        <v>491</v>
      </c>
      <c r="J80" s="227"/>
      <c r="K80" s="238"/>
    </row>
    <row r="81" spans="2:11" ht="15" customHeight="1">
      <c r="B81" s="247"/>
      <c r="C81" s="248" t="s">
        <v>492</v>
      </c>
      <c r="D81" s="248"/>
      <c r="E81" s="248"/>
      <c r="F81" s="249" t="s">
        <v>487</v>
      </c>
      <c r="G81" s="248"/>
      <c r="H81" s="248" t="s">
        <v>493</v>
      </c>
      <c r="I81" s="248" t="s">
        <v>483</v>
      </c>
      <c r="J81" s="248">
        <v>15</v>
      </c>
      <c r="K81" s="238"/>
    </row>
    <row r="82" spans="2:11" ht="15" customHeight="1">
      <c r="B82" s="247"/>
      <c r="C82" s="248" t="s">
        <v>494</v>
      </c>
      <c r="D82" s="248"/>
      <c r="E82" s="248"/>
      <c r="F82" s="249" t="s">
        <v>487</v>
      </c>
      <c r="G82" s="248"/>
      <c r="H82" s="248" t="s">
        <v>495</v>
      </c>
      <c r="I82" s="248" t="s">
        <v>483</v>
      </c>
      <c r="J82" s="248">
        <v>15</v>
      </c>
      <c r="K82" s="238"/>
    </row>
    <row r="83" spans="2:11" ht="15" customHeight="1">
      <c r="B83" s="247"/>
      <c r="C83" s="248" t="s">
        <v>496</v>
      </c>
      <c r="D83" s="248"/>
      <c r="E83" s="248"/>
      <c r="F83" s="249" t="s">
        <v>487</v>
      </c>
      <c r="G83" s="248"/>
      <c r="H83" s="248" t="s">
        <v>497</v>
      </c>
      <c r="I83" s="248" t="s">
        <v>483</v>
      </c>
      <c r="J83" s="248">
        <v>20</v>
      </c>
      <c r="K83" s="238"/>
    </row>
    <row r="84" spans="2:11" ht="15" customHeight="1">
      <c r="B84" s="247"/>
      <c r="C84" s="248" t="s">
        <v>498</v>
      </c>
      <c r="D84" s="248"/>
      <c r="E84" s="248"/>
      <c r="F84" s="249" t="s">
        <v>487</v>
      </c>
      <c r="G84" s="248"/>
      <c r="H84" s="248" t="s">
        <v>499</v>
      </c>
      <c r="I84" s="248" t="s">
        <v>483</v>
      </c>
      <c r="J84" s="248">
        <v>20</v>
      </c>
      <c r="K84" s="238"/>
    </row>
    <row r="85" spans="2:11" ht="15" customHeight="1">
      <c r="B85" s="247"/>
      <c r="C85" s="227" t="s">
        <v>500</v>
      </c>
      <c r="D85" s="227"/>
      <c r="E85" s="227"/>
      <c r="F85" s="246" t="s">
        <v>487</v>
      </c>
      <c r="G85" s="245"/>
      <c r="H85" s="227" t="s">
        <v>501</v>
      </c>
      <c r="I85" s="227" t="s">
        <v>483</v>
      </c>
      <c r="J85" s="227">
        <v>50</v>
      </c>
      <c r="K85" s="238"/>
    </row>
    <row r="86" spans="2:11" ht="15" customHeight="1">
      <c r="B86" s="247"/>
      <c r="C86" s="227" t="s">
        <v>502</v>
      </c>
      <c r="D86" s="227"/>
      <c r="E86" s="227"/>
      <c r="F86" s="246" t="s">
        <v>487</v>
      </c>
      <c r="G86" s="245"/>
      <c r="H86" s="227" t="s">
        <v>503</v>
      </c>
      <c r="I86" s="227" t="s">
        <v>483</v>
      </c>
      <c r="J86" s="227">
        <v>20</v>
      </c>
      <c r="K86" s="238"/>
    </row>
    <row r="87" spans="2:11" ht="15" customHeight="1">
      <c r="B87" s="247"/>
      <c r="C87" s="227" t="s">
        <v>504</v>
      </c>
      <c r="D87" s="227"/>
      <c r="E87" s="227"/>
      <c r="F87" s="246" t="s">
        <v>487</v>
      </c>
      <c r="G87" s="245"/>
      <c r="H87" s="227" t="s">
        <v>505</v>
      </c>
      <c r="I87" s="227" t="s">
        <v>483</v>
      </c>
      <c r="J87" s="227">
        <v>20</v>
      </c>
      <c r="K87" s="238"/>
    </row>
    <row r="88" spans="2:11" ht="15" customHeight="1">
      <c r="B88" s="247"/>
      <c r="C88" s="227" t="s">
        <v>506</v>
      </c>
      <c r="D88" s="227"/>
      <c r="E88" s="227"/>
      <c r="F88" s="246" t="s">
        <v>487</v>
      </c>
      <c r="G88" s="245"/>
      <c r="H88" s="227" t="s">
        <v>507</v>
      </c>
      <c r="I88" s="227" t="s">
        <v>483</v>
      </c>
      <c r="J88" s="227">
        <v>50</v>
      </c>
      <c r="K88" s="238"/>
    </row>
    <row r="89" spans="2:11" ht="15" customHeight="1">
      <c r="B89" s="247"/>
      <c r="C89" s="227" t="s">
        <v>508</v>
      </c>
      <c r="D89" s="227"/>
      <c r="E89" s="227"/>
      <c r="F89" s="246" t="s">
        <v>487</v>
      </c>
      <c r="G89" s="245"/>
      <c r="H89" s="227" t="s">
        <v>508</v>
      </c>
      <c r="I89" s="227" t="s">
        <v>483</v>
      </c>
      <c r="J89" s="227">
        <v>50</v>
      </c>
      <c r="K89" s="238"/>
    </row>
    <row r="90" spans="2:11" ht="15" customHeight="1">
      <c r="B90" s="247"/>
      <c r="C90" s="227" t="s">
        <v>113</v>
      </c>
      <c r="D90" s="227"/>
      <c r="E90" s="227"/>
      <c r="F90" s="246" t="s">
        <v>487</v>
      </c>
      <c r="G90" s="245"/>
      <c r="H90" s="227" t="s">
        <v>509</v>
      </c>
      <c r="I90" s="227" t="s">
        <v>483</v>
      </c>
      <c r="J90" s="227">
        <v>255</v>
      </c>
      <c r="K90" s="238"/>
    </row>
    <row r="91" spans="2:11" ht="15" customHeight="1">
      <c r="B91" s="247"/>
      <c r="C91" s="227" t="s">
        <v>510</v>
      </c>
      <c r="D91" s="227"/>
      <c r="E91" s="227"/>
      <c r="F91" s="246" t="s">
        <v>481</v>
      </c>
      <c r="G91" s="245"/>
      <c r="H91" s="227" t="s">
        <v>511</v>
      </c>
      <c r="I91" s="227" t="s">
        <v>512</v>
      </c>
      <c r="J91" s="227"/>
      <c r="K91" s="238"/>
    </row>
    <row r="92" spans="2:11" ht="15" customHeight="1">
      <c r="B92" s="247"/>
      <c r="C92" s="227" t="s">
        <v>513</v>
      </c>
      <c r="D92" s="227"/>
      <c r="E92" s="227"/>
      <c r="F92" s="246" t="s">
        <v>481</v>
      </c>
      <c r="G92" s="245"/>
      <c r="H92" s="227" t="s">
        <v>514</v>
      </c>
      <c r="I92" s="227" t="s">
        <v>515</v>
      </c>
      <c r="J92" s="227"/>
      <c r="K92" s="238"/>
    </row>
    <row r="93" spans="2:11" ht="15" customHeight="1">
      <c r="B93" s="247"/>
      <c r="C93" s="227" t="s">
        <v>516</v>
      </c>
      <c r="D93" s="227"/>
      <c r="E93" s="227"/>
      <c r="F93" s="246" t="s">
        <v>481</v>
      </c>
      <c r="G93" s="245"/>
      <c r="H93" s="227" t="s">
        <v>516</v>
      </c>
      <c r="I93" s="227" t="s">
        <v>515</v>
      </c>
      <c r="J93" s="227"/>
      <c r="K93" s="238"/>
    </row>
    <row r="94" spans="2:11" ht="15" customHeight="1">
      <c r="B94" s="247"/>
      <c r="C94" s="227" t="s">
        <v>41</v>
      </c>
      <c r="D94" s="227"/>
      <c r="E94" s="227"/>
      <c r="F94" s="246" t="s">
        <v>481</v>
      </c>
      <c r="G94" s="245"/>
      <c r="H94" s="227" t="s">
        <v>517</v>
      </c>
      <c r="I94" s="227" t="s">
        <v>515</v>
      </c>
      <c r="J94" s="227"/>
      <c r="K94" s="238"/>
    </row>
    <row r="95" spans="2:11" ht="15" customHeight="1">
      <c r="B95" s="247"/>
      <c r="C95" s="227" t="s">
        <v>51</v>
      </c>
      <c r="D95" s="227"/>
      <c r="E95" s="227"/>
      <c r="F95" s="246" t="s">
        <v>481</v>
      </c>
      <c r="G95" s="245"/>
      <c r="H95" s="227" t="s">
        <v>518</v>
      </c>
      <c r="I95" s="227" t="s">
        <v>515</v>
      </c>
      <c r="J95" s="227"/>
      <c r="K95" s="238"/>
    </row>
    <row r="96" spans="2:11" ht="15" customHeight="1">
      <c r="B96" s="250"/>
      <c r="C96" s="251"/>
      <c r="D96" s="251"/>
      <c r="E96" s="251"/>
      <c r="F96" s="251"/>
      <c r="G96" s="251"/>
      <c r="H96" s="251"/>
      <c r="I96" s="251"/>
      <c r="J96" s="251"/>
      <c r="K96" s="252"/>
    </row>
    <row r="97" spans="2:11" ht="18.75" customHeight="1">
      <c r="B97" s="253"/>
      <c r="C97" s="254"/>
      <c r="D97" s="254"/>
      <c r="E97" s="254"/>
      <c r="F97" s="254"/>
      <c r="G97" s="254"/>
      <c r="H97" s="254"/>
      <c r="I97" s="254"/>
      <c r="J97" s="254"/>
      <c r="K97" s="253"/>
    </row>
    <row r="98" spans="2:11" ht="18.75" customHeight="1">
      <c r="B98" s="233"/>
      <c r="C98" s="233"/>
      <c r="D98" s="233"/>
      <c r="E98" s="233"/>
      <c r="F98" s="233"/>
      <c r="G98" s="233"/>
      <c r="H98" s="233"/>
      <c r="I98" s="233"/>
      <c r="J98" s="233"/>
      <c r="K98" s="233"/>
    </row>
    <row r="99" spans="2:11" ht="7.5" customHeight="1">
      <c r="B99" s="234"/>
      <c r="C99" s="235"/>
      <c r="D99" s="235"/>
      <c r="E99" s="235"/>
      <c r="F99" s="235"/>
      <c r="G99" s="235"/>
      <c r="H99" s="235"/>
      <c r="I99" s="235"/>
      <c r="J99" s="235"/>
      <c r="K99" s="236"/>
    </row>
    <row r="100" spans="2:11" ht="45" customHeight="1">
      <c r="B100" s="237"/>
      <c r="C100" s="342" t="s">
        <v>519</v>
      </c>
      <c r="D100" s="342"/>
      <c r="E100" s="342"/>
      <c r="F100" s="342"/>
      <c r="G100" s="342"/>
      <c r="H100" s="342"/>
      <c r="I100" s="342"/>
      <c r="J100" s="342"/>
      <c r="K100" s="238"/>
    </row>
    <row r="101" spans="2:11" ht="17.25" customHeight="1">
      <c r="B101" s="237"/>
      <c r="C101" s="239" t="s">
        <v>475</v>
      </c>
      <c r="D101" s="239"/>
      <c r="E101" s="239"/>
      <c r="F101" s="239" t="s">
        <v>476</v>
      </c>
      <c r="G101" s="240"/>
      <c r="H101" s="239" t="s">
        <v>108</v>
      </c>
      <c r="I101" s="239" t="s">
        <v>60</v>
      </c>
      <c r="J101" s="239" t="s">
        <v>477</v>
      </c>
      <c r="K101" s="238"/>
    </row>
    <row r="102" spans="2:11" ht="17.25" customHeight="1">
      <c r="B102" s="237"/>
      <c r="C102" s="241" t="s">
        <v>478</v>
      </c>
      <c r="D102" s="241"/>
      <c r="E102" s="241"/>
      <c r="F102" s="242" t="s">
        <v>479</v>
      </c>
      <c r="G102" s="243"/>
      <c r="H102" s="241"/>
      <c r="I102" s="241"/>
      <c r="J102" s="241" t="s">
        <v>480</v>
      </c>
      <c r="K102" s="238"/>
    </row>
    <row r="103" spans="2:11" ht="5.25" customHeight="1">
      <c r="B103" s="237"/>
      <c r="C103" s="239"/>
      <c r="D103" s="239"/>
      <c r="E103" s="239"/>
      <c r="F103" s="239"/>
      <c r="G103" s="255"/>
      <c r="H103" s="239"/>
      <c r="I103" s="239"/>
      <c r="J103" s="239"/>
      <c r="K103" s="238"/>
    </row>
    <row r="104" spans="2:11" ht="15" customHeight="1">
      <c r="B104" s="237"/>
      <c r="C104" s="227" t="s">
        <v>56</v>
      </c>
      <c r="D104" s="244"/>
      <c r="E104" s="244"/>
      <c r="F104" s="246" t="s">
        <v>481</v>
      </c>
      <c r="G104" s="255"/>
      <c r="H104" s="227" t="s">
        <v>520</v>
      </c>
      <c r="I104" s="227" t="s">
        <v>483</v>
      </c>
      <c r="J104" s="227">
        <v>20</v>
      </c>
      <c r="K104" s="238"/>
    </row>
    <row r="105" spans="2:11" ht="15" customHeight="1">
      <c r="B105" s="237"/>
      <c r="C105" s="227" t="s">
        <v>484</v>
      </c>
      <c r="D105" s="227"/>
      <c r="E105" s="227"/>
      <c r="F105" s="246" t="s">
        <v>481</v>
      </c>
      <c r="G105" s="227"/>
      <c r="H105" s="227" t="s">
        <v>520</v>
      </c>
      <c r="I105" s="227" t="s">
        <v>483</v>
      </c>
      <c r="J105" s="227">
        <v>120</v>
      </c>
      <c r="K105" s="238"/>
    </row>
    <row r="106" spans="2:11" ht="15" customHeight="1">
      <c r="B106" s="247"/>
      <c r="C106" s="227" t="s">
        <v>486</v>
      </c>
      <c r="D106" s="227"/>
      <c r="E106" s="227"/>
      <c r="F106" s="246" t="s">
        <v>487</v>
      </c>
      <c r="G106" s="227"/>
      <c r="H106" s="227" t="s">
        <v>520</v>
      </c>
      <c r="I106" s="227" t="s">
        <v>483</v>
      </c>
      <c r="J106" s="227">
        <v>50</v>
      </c>
      <c r="K106" s="238"/>
    </row>
    <row r="107" spans="2:11" ht="15" customHeight="1">
      <c r="B107" s="247"/>
      <c r="C107" s="227" t="s">
        <v>489</v>
      </c>
      <c r="D107" s="227"/>
      <c r="E107" s="227"/>
      <c r="F107" s="246" t="s">
        <v>481</v>
      </c>
      <c r="G107" s="227"/>
      <c r="H107" s="227" t="s">
        <v>520</v>
      </c>
      <c r="I107" s="227" t="s">
        <v>491</v>
      </c>
      <c r="J107" s="227"/>
      <c r="K107" s="238"/>
    </row>
    <row r="108" spans="2:11" ht="15" customHeight="1">
      <c r="B108" s="247"/>
      <c r="C108" s="227" t="s">
        <v>500</v>
      </c>
      <c r="D108" s="227"/>
      <c r="E108" s="227"/>
      <c r="F108" s="246" t="s">
        <v>487</v>
      </c>
      <c r="G108" s="227"/>
      <c r="H108" s="227" t="s">
        <v>520</v>
      </c>
      <c r="I108" s="227" t="s">
        <v>483</v>
      </c>
      <c r="J108" s="227">
        <v>50</v>
      </c>
      <c r="K108" s="238"/>
    </row>
    <row r="109" spans="2:11" ht="15" customHeight="1">
      <c r="B109" s="247"/>
      <c r="C109" s="227" t="s">
        <v>508</v>
      </c>
      <c r="D109" s="227"/>
      <c r="E109" s="227"/>
      <c r="F109" s="246" t="s">
        <v>487</v>
      </c>
      <c r="G109" s="227"/>
      <c r="H109" s="227" t="s">
        <v>520</v>
      </c>
      <c r="I109" s="227" t="s">
        <v>483</v>
      </c>
      <c r="J109" s="227">
        <v>50</v>
      </c>
      <c r="K109" s="238"/>
    </row>
    <row r="110" spans="2:11" ht="15" customHeight="1">
      <c r="B110" s="247"/>
      <c r="C110" s="227" t="s">
        <v>506</v>
      </c>
      <c r="D110" s="227"/>
      <c r="E110" s="227"/>
      <c r="F110" s="246" t="s">
        <v>487</v>
      </c>
      <c r="G110" s="227"/>
      <c r="H110" s="227" t="s">
        <v>520</v>
      </c>
      <c r="I110" s="227" t="s">
        <v>483</v>
      </c>
      <c r="J110" s="227">
        <v>50</v>
      </c>
      <c r="K110" s="238"/>
    </row>
    <row r="111" spans="2:11" ht="15" customHeight="1">
      <c r="B111" s="247"/>
      <c r="C111" s="227" t="s">
        <v>56</v>
      </c>
      <c r="D111" s="227"/>
      <c r="E111" s="227"/>
      <c r="F111" s="246" t="s">
        <v>481</v>
      </c>
      <c r="G111" s="227"/>
      <c r="H111" s="227" t="s">
        <v>521</v>
      </c>
      <c r="I111" s="227" t="s">
        <v>483</v>
      </c>
      <c r="J111" s="227">
        <v>20</v>
      </c>
      <c r="K111" s="238"/>
    </row>
    <row r="112" spans="2:11" ht="15" customHeight="1">
      <c r="B112" s="247"/>
      <c r="C112" s="227" t="s">
        <v>522</v>
      </c>
      <c r="D112" s="227"/>
      <c r="E112" s="227"/>
      <c r="F112" s="246" t="s">
        <v>481</v>
      </c>
      <c r="G112" s="227"/>
      <c r="H112" s="227" t="s">
        <v>523</v>
      </c>
      <c r="I112" s="227" t="s">
        <v>483</v>
      </c>
      <c r="J112" s="227">
        <v>120</v>
      </c>
      <c r="K112" s="238"/>
    </row>
    <row r="113" spans="2:11" ht="15" customHeight="1">
      <c r="B113" s="247"/>
      <c r="C113" s="227" t="s">
        <v>41</v>
      </c>
      <c r="D113" s="227"/>
      <c r="E113" s="227"/>
      <c r="F113" s="246" t="s">
        <v>481</v>
      </c>
      <c r="G113" s="227"/>
      <c r="H113" s="227" t="s">
        <v>524</v>
      </c>
      <c r="I113" s="227" t="s">
        <v>515</v>
      </c>
      <c r="J113" s="227"/>
      <c r="K113" s="238"/>
    </row>
    <row r="114" spans="2:11" ht="15" customHeight="1">
      <c r="B114" s="247"/>
      <c r="C114" s="227" t="s">
        <v>51</v>
      </c>
      <c r="D114" s="227"/>
      <c r="E114" s="227"/>
      <c r="F114" s="246" t="s">
        <v>481</v>
      </c>
      <c r="G114" s="227"/>
      <c r="H114" s="227" t="s">
        <v>525</v>
      </c>
      <c r="I114" s="227" t="s">
        <v>515</v>
      </c>
      <c r="J114" s="227"/>
      <c r="K114" s="238"/>
    </row>
    <row r="115" spans="2:11" ht="15" customHeight="1">
      <c r="B115" s="247"/>
      <c r="C115" s="227" t="s">
        <v>60</v>
      </c>
      <c r="D115" s="227"/>
      <c r="E115" s="227"/>
      <c r="F115" s="246" t="s">
        <v>481</v>
      </c>
      <c r="G115" s="227"/>
      <c r="H115" s="227" t="s">
        <v>526</v>
      </c>
      <c r="I115" s="227" t="s">
        <v>527</v>
      </c>
      <c r="J115" s="227"/>
      <c r="K115" s="238"/>
    </row>
    <row r="116" spans="2:11" ht="15" customHeight="1">
      <c r="B116" s="250"/>
      <c r="C116" s="256"/>
      <c r="D116" s="256"/>
      <c r="E116" s="256"/>
      <c r="F116" s="256"/>
      <c r="G116" s="256"/>
      <c r="H116" s="256"/>
      <c r="I116" s="256"/>
      <c r="J116" s="256"/>
      <c r="K116" s="252"/>
    </row>
    <row r="117" spans="2:11" ht="18.75" customHeight="1">
      <c r="B117" s="257"/>
      <c r="C117" s="223"/>
      <c r="D117" s="223"/>
      <c r="E117" s="223"/>
      <c r="F117" s="258"/>
      <c r="G117" s="223"/>
      <c r="H117" s="223"/>
      <c r="I117" s="223"/>
      <c r="J117" s="223"/>
      <c r="K117" s="257"/>
    </row>
    <row r="118" spans="2:11" ht="18.75" customHeight="1">
      <c r="B118" s="233"/>
      <c r="C118" s="233"/>
      <c r="D118" s="233"/>
      <c r="E118" s="233"/>
      <c r="F118" s="233"/>
      <c r="G118" s="233"/>
      <c r="H118" s="233"/>
      <c r="I118" s="233"/>
      <c r="J118" s="233"/>
      <c r="K118" s="233"/>
    </row>
    <row r="119" spans="2:11" ht="7.5" customHeight="1">
      <c r="B119" s="259"/>
      <c r="C119" s="260"/>
      <c r="D119" s="260"/>
      <c r="E119" s="260"/>
      <c r="F119" s="260"/>
      <c r="G119" s="260"/>
      <c r="H119" s="260"/>
      <c r="I119" s="260"/>
      <c r="J119" s="260"/>
      <c r="K119" s="261"/>
    </row>
    <row r="120" spans="2:11" ht="45" customHeight="1">
      <c r="B120" s="262"/>
      <c r="C120" s="341" t="s">
        <v>528</v>
      </c>
      <c r="D120" s="341"/>
      <c r="E120" s="341"/>
      <c r="F120" s="341"/>
      <c r="G120" s="341"/>
      <c r="H120" s="341"/>
      <c r="I120" s="341"/>
      <c r="J120" s="341"/>
      <c r="K120" s="263"/>
    </row>
    <row r="121" spans="2:11" ht="17.25" customHeight="1">
      <c r="B121" s="264"/>
      <c r="C121" s="239" t="s">
        <v>475</v>
      </c>
      <c r="D121" s="239"/>
      <c r="E121" s="239"/>
      <c r="F121" s="239" t="s">
        <v>476</v>
      </c>
      <c r="G121" s="240"/>
      <c r="H121" s="239" t="s">
        <v>108</v>
      </c>
      <c r="I121" s="239" t="s">
        <v>60</v>
      </c>
      <c r="J121" s="239" t="s">
        <v>477</v>
      </c>
      <c r="K121" s="265"/>
    </row>
    <row r="122" spans="2:11" ht="17.25" customHeight="1">
      <c r="B122" s="264"/>
      <c r="C122" s="241" t="s">
        <v>478</v>
      </c>
      <c r="D122" s="241"/>
      <c r="E122" s="241"/>
      <c r="F122" s="242" t="s">
        <v>479</v>
      </c>
      <c r="G122" s="243"/>
      <c r="H122" s="241"/>
      <c r="I122" s="241"/>
      <c r="J122" s="241" t="s">
        <v>480</v>
      </c>
      <c r="K122" s="265"/>
    </row>
    <row r="123" spans="2:11" ht="5.25" customHeight="1">
      <c r="B123" s="266"/>
      <c r="C123" s="244"/>
      <c r="D123" s="244"/>
      <c r="E123" s="244"/>
      <c r="F123" s="244"/>
      <c r="G123" s="227"/>
      <c r="H123" s="244"/>
      <c r="I123" s="244"/>
      <c r="J123" s="244"/>
      <c r="K123" s="267"/>
    </row>
    <row r="124" spans="2:11" ht="15" customHeight="1">
      <c r="B124" s="266"/>
      <c r="C124" s="227" t="s">
        <v>484</v>
      </c>
      <c r="D124" s="244"/>
      <c r="E124" s="244"/>
      <c r="F124" s="246" t="s">
        <v>481</v>
      </c>
      <c r="G124" s="227"/>
      <c r="H124" s="227" t="s">
        <v>520</v>
      </c>
      <c r="I124" s="227" t="s">
        <v>483</v>
      </c>
      <c r="J124" s="227">
        <v>120</v>
      </c>
      <c r="K124" s="268"/>
    </row>
    <row r="125" spans="2:11" ht="15" customHeight="1">
      <c r="B125" s="266"/>
      <c r="C125" s="227" t="s">
        <v>529</v>
      </c>
      <c r="D125" s="227"/>
      <c r="E125" s="227"/>
      <c r="F125" s="246" t="s">
        <v>481</v>
      </c>
      <c r="G125" s="227"/>
      <c r="H125" s="227" t="s">
        <v>530</v>
      </c>
      <c r="I125" s="227" t="s">
        <v>483</v>
      </c>
      <c r="J125" s="227" t="s">
        <v>531</v>
      </c>
      <c r="K125" s="268"/>
    </row>
    <row r="126" spans="2:11" ht="15" customHeight="1">
      <c r="B126" s="266"/>
      <c r="C126" s="227" t="s">
        <v>430</v>
      </c>
      <c r="D126" s="227"/>
      <c r="E126" s="227"/>
      <c r="F126" s="246" t="s">
        <v>481</v>
      </c>
      <c r="G126" s="227"/>
      <c r="H126" s="227" t="s">
        <v>532</v>
      </c>
      <c r="I126" s="227" t="s">
        <v>483</v>
      </c>
      <c r="J126" s="227" t="s">
        <v>531</v>
      </c>
      <c r="K126" s="268"/>
    </row>
    <row r="127" spans="2:11" ht="15" customHeight="1">
      <c r="B127" s="266"/>
      <c r="C127" s="227" t="s">
        <v>492</v>
      </c>
      <c r="D127" s="227"/>
      <c r="E127" s="227"/>
      <c r="F127" s="246" t="s">
        <v>487</v>
      </c>
      <c r="G127" s="227"/>
      <c r="H127" s="227" t="s">
        <v>493</v>
      </c>
      <c r="I127" s="227" t="s">
        <v>483</v>
      </c>
      <c r="J127" s="227">
        <v>15</v>
      </c>
      <c r="K127" s="268"/>
    </row>
    <row r="128" spans="2:11" ht="15" customHeight="1">
      <c r="B128" s="266"/>
      <c r="C128" s="248" t="s">
        <v>494</v>
      </c>
      <c r="D128" s="248"/>
      <c r="E128" s="248"/>
      <c r="F128" s="249" t="s">
        <v>487</v>
      </c>
      <c r="G128" s="248"/>
      <c r="H128" s="248" t="s">
        <v>495</v>
      </c>
      <c r="I128" s="248" t="s">
        <v>483</v>
      </c>
      <c r="J128" s="248">
        <v>15</v>
      </c>
      <c r="K128" s="268"/>
    </row>
    <row r="129" spans="2:11" ht="15" customHeight="1">
      <c r="B129" s="266"/>
      <c r="C129" s="248" t="s">
        <v>496</v>
      </c>
      <c r="D129" s="248"/>
      <c r="E129" s="248"/>
      <c r="F129" s="249" t="s">
        <v>487</v>
      </c>
      <c r="G129" s="248"/>
      <c r="H129" s="248" t="s">
        <v>497</v>
      </c>
      <c r="I129" s="248" t="s">
        <v>483</v>
      </c>
      <c r="J129" s="248">
        <v>20</v>
      </c>
      <c r="K129" s="268"/>
    </row>
    <row r="130" spans="2:11" ht="15" customHeight="1">
      <c r="B130" s="266"/>
      <c r="C130" s="248" t="s">
        <v>498</v>
      </c>
      <c r="D130" s="248"/>
      <c r="E130" s="248"/>
      <c r="F130" s="249" t="s">
        <v>487</v>
      </c>
      <c r="G130" s="248"/>
      <c r="H130" s="248" t="s">
        <v>499</v>
      </c>
      <c r="I130" s="248" t="s">
        <v>483</v>
      </c>
      <c r="J130" s="248">
        <v>20</v>
      </c>
      <c r="K130" s="268"/>
    </row>
    <row r="131" spans="2:11" ht="15" customHeight="1">
      <c r="B131" s="266"/>
      <c r="C131" s="227" t="s">
        <v>486</v>
      </c>
      <c r="D131" s="227"/>
      <c r="E131" s="227"/>
      <c r="F131" s="246" t="s">
        <v>487</v>
      </c>
      <c r="G131" s="227"/>
      <c r="H131" s="227" t="s">
        <v>520</v>
      </c>
      <c r="I131" s="227" t="s">
        <v>483</v>
      </c>
      <c r="J131" s="227">
        <v>50</v>
      </c>
      <c r="K131" s="268"/>
    </row>
    <row r="132" spans="2:11" ht="15" customHeight="1">
      <c r="B132" s="266"/>
      <c r="C132" s="227" t="s">
        <v>500</v>
      </c>
      <c r="D132" s="227"/>
      <c r="E132" s="227"/>
      <c r="F132" s="246" t="s">
        <v>487</v>
      </c>
      <c r="G132" s="227"/>
      <c r="H132" s="227" t="s">
        <v>520</v>
      </c>
      <c r="I132" s="227" t="s">
        <v>483</v>
      </c>
      <c r="J132" s="227">
        <v>50</v>
      </c>
      <c r="K132" s="268"/>
    </row>
    <row r="133" spans="2:11" ht="15" customHeight="1">
      <c r="B133" s="266"/>
      <c r="C133" s="227" t="s">
        <v>506</v>
      </c>
      <c r="D133" s="227"/>
      <c r="E133" s="227"/>
      <c r="F133" s="246" t="s">
        <v>487</v>
      </c>
      <c r="G133" s="227"/>
      <c r="H133" s="227" t="s">
        <v>520</v>
      </c>
      <c r="I133" s="227" t="s">
        <v>483</v>
      </c>
      <c r="J133" s="227">
        <v>50</v>
      </c>
      <c r="K133" s="268"/>
    </row>
    <row r="134" spans="2:11" ht="15" customHeight="1">
      <c r="B134" s="266"/>
      <c r="C134" s="227" t="s">
        <v>508</v>
      </c>
      <c r="D134" s="227"/>
      <c r="E134" s="227"/>
      <c r="F134" s="246" t="s">
        <v>487</v>
      </c>
      <c r="G134" s="227"/>
      <c r="H134" s="227" t="s">
        <v>520</v>
      </c>
      <c r="I134" s="227" t="s">
        <v>483</v>
      </c>
      <c r="J134" s="227">
        <v>50</v>
      </c>
      <c r="K134" s="268"/>
    </row>
    <row r="135" spans="2:11" ht="15" customHeight="1">
      <c r="B135" s="266"/>
      <c r="C135" s="227" t="s">
        <v>113</v>
      </c>
      <c r="D135" s="227"/>
      <c r="E135" s="227"/>
      <c r="F135" s="246" t="s">
        <v>487</v>
      </c>
      <c r="G135" s="227"/>
      <c r="H135" s="227" t="s">
        <v>533</v>
      </c>
      <c r="I135" s="227" t="s">
        <v>483</v>
      </c>
      <c r="J135" s="227">
        <v>255</v>
      </c>
      <c r="K135" s="268"/>
    </row>
    <row r="136" spans="2:11" ht="15" customHeight="1">
      <c r="B136" s="266"/>
      <c r="C136" s="227" t="s">
        <v>510</v>
      </c>
      <c r="D136" s="227"/>
      <c r="E136" s="227"/>
      <c r="F136" s="246" t="s">
        <v>481</v>
      </c>
      <c r="G136" s="227"/>
      <c r="H136" s="227" t="s">
        <v>534</v>
      </c>
      <c r="I136" s="227" t="s">
        <v>512</v>
      </c>
      <c r="J136" s="227"/>
      <c r="K136" s="268"/>
    </row>
    <row r="137" spans="2:11" ht="15" customHeight="1">
      <c r="B137" s="266"/>
      <c r="C137" s="227" t="s">
        <v>513</v>
      </c>
      <c r="D137" s="227"/>
      <c r="E137" s="227"/>
      <c r="F137" s="246" t="s">
        <v>481</v>
      </c>
      <c r="G137" s="227"/>
      <c r="H137" s="227" t="s">
        <v>535</v>
      </c>
      <c r="I137" s="227" t="s">
        <v>515</v>
      </c>
      <c r="J137" s="227"/>
      <c r="K137" s="268"/>
    </row>
    <row r="138" spans="2:11" ht="15" customHeight="1">
      <c r="B138" s="266"/>
      <c r="C138" s="227" t="s">
        <v>516</v>
      </c>
      <c r="D138" s="227"/>
      <c r="E138" s="227"/>
      <c r="F138" s="246" t="s">
        <v>481</v>
      </c>
      <c r="G138" s="227"/>
      <c r="H138" s="227" t="s">
        <v>516</v>
      </c>
      <c r="I138" s="227" t="s">
        <v>515</v>
      </c>
      <c r="J138" s="227"/>
      <c r="K138" s="268"/>
    </row>
    <row r="139" spans="2:11" ht="15" customHeight="1">
      <c r="B139" s="266"/>
      <c r="C139" s="227" t="s">
        <v>41</v>
      </c>
      <c r="D139" s="227"/>
      <c r="E139" s="227"/>
      <c r="F139" s="246" t="s">
        <v>481</v>
      </c>
      <c r="G139" s="227"/>
      <c r="H139" s="227" t="s">
        <v>536</v>
      </c>
      <c r="I139" s="227" t="s">
        <v>515</v>
      </c>
      <c r="J139" s="227"/>
      <c r="K139" s="268"/>
    </row>
    <row r="140" spans="2:11" ht="15" customHeight="1">
      <c r="B140" s="266"/>
      <c r="C140" s="227" t="s">
        <v>537</v>
      </c>
      <c r="D140" s="227"/>
      <c r="E140" s="227"/>
      <c r="F140" s="246" t="s">
        <v>481</v>
      </c>
      <c r="G140" s="227"/>
      <c r="H140" s="227" t="s">
        <v>538</v>
      </c>
      <c r="I140" s="227" t="s">
        <v>515</v>
      </c>
      <c r="J140" s="227"/>
      <c r="K140" s="268"/>
    </row>
    <row r="141" spans="2:11" ht="15" customHeight="1">
      <c r="B141" s="269"/>
      <c r="C141" s="270"/>
      <c r="D141" s="270"/>
      <c r="E141" s="270"/>
      <c r="F141" s="270"/>
      <c r="G141" s="270"/>
      <c r="H141" s="270"/>
      <c r="I141" s="270"/>
      <c r="J141" s="270"/>
      <c r="K141" s="271"/>
    </row>
    <row r="142" spans="2:11" ht="18.75" customHeight="1">
      <c r="B142" s="223"/>
      <c r="C142" s="223"/>
      <c r="D142" s="223"/>
      <c r="E142" s="223"/>
      <c r="F142" s="258"/>
      <c r="G142" s="223"/>
      <c r="H142" s="223"/>
      <c r="I142" s="223"/>
      <c r="J142" s="223"/>
      <c r="K142" s="223"/>
    </row>
    <row r="143" spans="2:11" ht="18.75" customHeight="1">
      <c r="B143" s="233"/>
      <c r="C143" s="233"/>
      <c r="D143" s="233"/>
      <c r="E143" s="233"/>
      <c r="F143" s="233"/>
      <c r="G143" s="233"/>
      <c r="H143" s="233"/>
      <c r="I143" s="233"/>
      <c r="J143" s="233"/>
      <c r="K143" s="233"/>
    </row>
    <row r="144" spans="2:11" ht="7.5" customHeight="1">
      <c r="B144" s="234"/>
      <c r="C144" s="235"/>
      <c r="D144" s="235"/>
      <c r="E144" s="235"/>
      <c r="F144" s="235"/>
      <c r="G144" s="235"/>
      <c r="H144" s="235"/>
      <c r="I144" s="235"/>
      <c r="J144" s="235"/>
      <c r="K144" s="236"/>
    </row>
    <row r="145" spans="2:11" ht="45" customHeight="1">
      <c r="B145" s="237"/>
      <c r="C145" s="342" t="s">
        <v>539</v>
      </c>
      <c r="D145" s="342"/>
      <c r="E145" s="342"/>
      <c r="F145" s="342"/>
      <c r="G145" s="342"/>
      <c r="H145" s="342"/>
      <c r="I145" s="342"/>
      <c r="J145" s="342"/>
      <c r="K145" s="238"/>
    </row>
    <row r="146" spans="2:11" ht="17.25" customHeight="1">
      <c r="B146" s="237"/>
      <c r="C146" s="239" t="s">
        <v>475</v>
      </c>
      <c r="D146" s="239"/>
      <c r="E146" s="239"/>
      <c r="F146" s="239" t="s">
        <v>476</v>
      </c>
      <c r="G146" s="240"/>
      <c r="H146" s="239" t="s">
        <v>108</v>
      </c>
      <c r="I146" s="239" t="s">
        <v>60</v>
      </c>
      <c r="J146" s="239" t="s">
        <v>477</v>
      </c>
      <c r="K146" s="238"/>
    </row>
    <row r="147" spans="2:11" ht="17.25" customHeight="1">
      <c r="B147" s="237"/>
      <c r="C147" s="241" t="s">
        <v>478</v>
      </c>
      <c r="D147" s="241"/>
      <c r="E147" s="241"/>
      <c r="F147" s="242" t="s">
        <v>479</v>
      </c>
      <c r="G147" s="243"/>
      <c r="H147" s="241"/>
      <c r="I147" s="241"/>
      <c r="J147" s="241" t="s">
        <v>480</v>
      </c>
      <c r="K147" s="238"/>
    </row>
    <row r="148" spans="2:11" ht="5.25" customHeight="1">
      <c r="B148" s="247"/>
      <c r="C148" s="244"/>
      <c r="D148" s="244"/>
      <c r="E148" s="244"/>
      <c r="F148" s="244"/>
      <c r="G148" s="245"/>
      <c r="H148" s="244"/>
      <c r="I148" s="244"/>
      <c r="J148" s="244"/>
      <c r="K148" s="268"/>
    </row>
    <row r="149" spans="2:11" ht="15" customHeight="1">
      <c r="B149" s="247"/>
      <c r="C149" s="272" t="s">
        <v>484</v>
      </c>
      <c r="D149" s="227"/>
      <c r="E149" s="227"/>
      <c r="F149" s="273" t="s">
        <v>481</v>
      </c>
      <c r="G149" s="227"/>
      <c r="H149" s="272" t="s">
        <v>520</v>
      </c>
      <c r="I149" s="272" t="s">
        <v>483</v>
      </c>
      <c r="J149" s="272">
        <v>120</v>
      </c>
      <c r="K149" s="268"/>
    </row>
    <row r="150" spans="2:11" ht="15" customHeight="1">
      <c r="B150" s="247"/>
      <c r="C150" s="272" t="s">
        <v>529</v>
      </c>
      <c r="D150" s="227"/>
      <c r="E150" s="227"/>
      <c r="F150" s="273" t="s">
        <v>481</v>
      </c>
      <c r="G150" s="227"/>
      <c r="H150" s="272" t="s">
        <v>540</v>
      </c>
      <c r="I150" s="272" t="s">
        <v>483</v>
      </c>
      <c r="J150" s="272" t="s">
        <v>531</v>
      </c>
      <c r="K150" s="268"/>
    </row>
    <row r="151" spans="2:11" ht="15" customHeight="1">
      <c r="B151" s="247"/>
      <c r="C151" s="272" t="s">
        <v>430</v>
      </c>
      <c r="D151" s="227"/>
      <c r="E151" s="227"/>
      <c r="F151" s="273" t="s">
        <v>481</v>
      </c>
      <c r="G151" s="227"/>
      <c r="H151" s="272" t="s">
        <v>541</v>
      </c>
      <c r="I151" s="272" t="s">
        <v>483</v>
      </c>
      <c r="J151" s="272" t="s">
        <v>531</v>
      </c>
      <c r="K151" s="268"/>
    </row>
    <row r="152" spans="2:11" ht="15" customHeight="1">
      <c r="B152" s="247"/>
      <c r="C152" s="272" t="s">
        <v>486</v>
      </c>
      <c r="D152" s="227"/>
      <c r="E152" s="227"/>
      <c r="F152" s="273" t="s">
        <v>487</v>
      </c>
      <c r="G152" s="227"/>
      <c r="H152" s="272" t="s">
        <v>520</v>
      </c>
      <c r="I152" s="272" t="s">
        <v>483</v>
      </c>
      <c r="J152" s="272">
        <v>50</v>
      </c>
      <c r="K152" s="268"/>
    </row>
    <row r="153" spans="2:11" ht="15" customHeight="1">
      <c r="B153" s="247"/>
      <c r="C153" s="272" t="s">
        <v>489</v>
      </c>
      <c r="D153" s="227"/>
      <c r="E153" s="227"/>
      <c r="F153" s="273" t="s">
        <v>481</v>
      </c>
      <c r="G153" s="227"/>
      <c r="H153" s="272" t="s">
        <v>520</v>
      </c>
      <c r="I153" s="272" t="s">
        <v>491</v>
      </c>
      <c r="J153" s="272"/>
      <c r="K153" s="268"/>
    </row>
    <row r="154" spans="2:11" ht="15" customHeight="1">
      <c r="B154" s="247"/>
      <c r="C154" s="272" t="s">
        <v>500</v>
      </c>
      <c r="D154" s="227"/>
      <c r="E154" s="227"/>
      <c r="F154" s="273" t="s">
        <v>487</v>
      </c>
      <c r="G154" s="227"/>
      <c r="H154" s="272" t="s">
        <v>520</v>
      </c>
      <c r="I154" s="272" t="s">
        <v>483</v>
      </c>
      <c r="J154" s="272">
        <v>50</v>
      </c>
      <c r="K154" s="268"/>
    </row>
    <row r="155" spans="2:11" ht="15" customHeight="1">
      <c r="B155" s="247"/>
      <c r="C155" s="272" t="s">
        <v>508</v>
      </c>
      <c r="D155" s="227"/>
      <c r="E155" s="227"/>
      <c r="F155" s="273" t="s">
        <v>487</v>
      </c>
      <c r="G155" s="227"/>
      <c r="H155" s="272" t="s">
        <v>520</v>
      </c>
      <c r="I155" s="272" t="s">
        <v>483</v>
      </c>
      <c r="J155" s="272">
        <v>50</v>
      </c>
      <c r="K155" s="268"/>
    </row>
    <row r="156" spans="2:11" ht="15" customHeight="1">
      <c r="B156" s="247"/>
      <c r="C156" s="272" t="s">
        <v>506</v>
      </c>
      <c r="D156" s="227"/>
      <c r="E156" s="227"/>
      <c r="F156" s="273" t="s">
        <v>487</v>
      </c>
      <c r="G156" s="227"/>
      <c r="H156" s="272" t="s">
        <v>520</v>
      </c>
      <c r="I156" s="272" t="s">
        <v>483</v>
      </c>
      <c r="J156" s="272">
        <v>50</v>
      </c>
      <c r="K156" s="268"/>
    </row>
    <row r="157" spans="2:11" ht="15" customHeight="1">
      <c r="B157" s="247"/>
      <c r="C157" s="272" t="s">
        <v>94</v>
      </c>
      <c r="D157" s="227"/>
      <c r="E157" s="227"/>
      <c r="F157" s="273" t="s">
        <v>481</v>
      </c>
      <c r="G157" s="227"/>
      <c r="H157" s="272" t="s">
        <v>542</v>
      </c>
      <c r="I157" s="272" t="s">
        <v>483</v>
      </c>
      <c r="J157" s="272" t="s">
        <v>543</v>
      </c>
      <c r="K157" s="268"/>
    </row>
    <row r="158" spans="2:11" ht="15" customHeight="1">
      <c r="B158" s="247"/>
      <c r="C158" s="272" t="s">
        <v>544</v>
      </c>
      <c r="D158" s="227"/>
      <c r="E158" s="227"/>
      <c r="F158" s="273" t="s">
        <v>481</v>
      </c>
      <c r="G158" s="227"/>
      <c r="H158" s="272" t="s">
        <v>545</v>
      </c>
      <c r="I158" s="272" t="s">
        <v>515</v>
      </c>
      <c r="J158" s="272"/>
      <c r="K158" s="268"/>
    </row>
    <row r="159" spans="2:11" ht="15" customHeight="1">
      <c r="B159" s="274"/>
      <c r="C159" s="256"/>
      <c r="D159" s="256"/>
      <c r="E159" s="256"/>
      <c r="F159" s="256"/>
      <c r="G159" s="256"/>
      <c r="H159" s="256"/>
      <c r="I159" s="256"/>
      <c r="J159" s="256"/>
      <c r="K159" s="275"/>
    </row>
    <row r="160" spans="2:11" ht="18.75" customHeight="1">
      <c r="B160" s="223"/>
      <c r="C160" s="227"/>
      <c r="D160" s="227"/>
      <c r="E160" s="227"/>
      <c r="F160" s="246"/>
      <c r="G160" s="227"/>
      <c r="H160" s="227"/>
      <c r="I160" s="227"/>
      <c r="J160" s="227"/>
      <c r="K160" s="223"/>
    </row>
    <row r="161" spans="2:11" ht="18.75" customHeight="1">
      <c r="B161" s="233"/>
      <c r="C161" s="233"/>
      <c r="D161" s="233"/>
      <c r="E161" s="233"/>
      <c r="F161" s="233"/>
      <c r="G161" s="233"/>
      <c r="H161" s="233"/>
      <c r="I161" s="233"/>
      <c r="J161" s="233"/>
      <c r="K161" s="233"/>
    </row>
    <row r="162" spans="2:11" ht="7.5" customHeight="1">
      <c r="B162" s="215"/>
      <c r="C162" s="216"/>
      <c r="D162" s="216"/>
      <c r="E162" s="216"/>
      <c r="F162" s="216"/>
      <c r="G162" s="216"/>
      <c r="H162" s="216"/>
      <c r="I162" s="216"/>
      <c r="J162" s="216"/>
      <c r="K162" s="217"/>
    </row>
    <row r="163" spans="2:11" ht="45" customHeight="1">
      <c r="B163" s="218"/>
      <c r="C163" s="341" t="s">
        <v>546</v>
      </c>
      <c r="D163" s="341"/>
      <c r="E163" s="341"/>
      <c r="F163" s="341"/>
      <c r="G163" s="341"/>
      <c r="H163" s="341"/>
      <c r="I163" s="341"/>
      <c r="J163" s="341"/>
      <c r="K163" s="219"/>
    </row>
    <row r="164" spans="2:11" ht="17.25" customHeight="1">
      <c r="B164" s="218"/>
      <c r="C164" s="239" t="s">
        <v>475</v>
      </c>
      <c r="D164" s="239"/>
      <c r="E164" s="239"/>
      <c r="F164" s="239" t="s">
        <v>476</v>
      </c>
      <c r="G164" s="276"/>
      <c r="H164" s="277" t="s">
        <v>108</v>
      </c>
      <c r="I164" s="277" t="s">
        <v>60</v>
      </c>
      <c r="J164" s="239" t="s">
        <v>477</v>
      </c>
      <c r="K164" s="219"/>
    </row>
    <row r="165" spans="2:11" ht="17.25" customHeight="1">
      <c r="B165" s="220"/>
      <c r="C165" s="241" t="s">
        <v>478</v>
      </c>
      <c r="D165" s="241"/>
      <c r="E165" s="241"/>
      <c r="F165" s="242" t="s">
        <v>479</v>
      </c>
      <c r="G165" s="278"/>
      <c r="H165" s="279"/>
      <c r="I165" s="279"/>
      <c r="J165" s="241" t="s">
        <v>480</v>
      </c>
      <c r="K165" s="221"/>
    </row>
    <row r="166" spans="2:11" ht="5.25" customHeight="1">
      <c r="B166" s="247"/>
      <c r="C166" s="244"/>
      <c r="D166" s="244"/>
      <c r="E166" s="244"/>
      <c r="F166" s="244"/>
      <c r="G166" s="245"/>
      <c r="H166" s="244"/>
      <c r="I166" s="244"/>
      <c r="J166" s="244"/>
      <c r="K166" s="268"/>
    </row>
    <row r="167" spans="2:11" ht="15" customHeight="1">
      <c r="B167" s="247"/>
      <c r="C167" s="227" t="s">
        <v>484</v>
      </c>
      <c r="D167" s="227"/>
      <c r="E167" s="227"/>
      <c r="F167" s="246" t="s">
        <v>481</v>
      </c>
      <c r="G167" s="227"/>
      <c r="H167" s="227" t="s">
        <v>520</v>
      </c>
      <c r="I167" s="227" t="s">
        <v>483</v>
      </c>
      <c r="J167" s="227">
        <v>120</v>
      </c>
      <c r="K167" s="268"/>
    </row>
    <row r="168" spans="2:11" ht="15" customHeight="1">
      <c r="B168" s="247"/>
      <c r="C168" s="227" t="s">
        <v>529</v>
      </c>
      <c r="D168" s="227"/>
      <c r="E168" s="227"/>
      <c r="F168" s="246" t="s">
        <v>481</v>
      </c>
      <c r="G168" s="227"/>
      <c r="H168" s="227" t="s">
        <v>530</v>
      </c>
      <c r="I168" s="227" t="s">
        <v>483</v>
      </c>
      <c r="J168" s="227" t="s">
        <v>531</v>
      </c>
      <c r="K168" s="268"/>
    </row>
    <row r="169" spans="2:11" ht="15" customHeight="1">
      <c r="B169" s="247"/>
      <c r="C169" s="227" t="s">
        <v>430</v>
      </c>
      <c r="D169" s="227"/>
      <c r="E169" s="227"/>
      <c r="F169" s="246" t="s">
        <v>481</v>
      </c>
      <c r="G169" s="227"/>
      <c r="H169" s="227" t="s">
        <v>547</v>
      </c>
      <c r="I169" s="227" t="s">
        <v>483</v>
      </c>
      <c r="J169" s="227" t="s">
        <v>531</v>
      </c>
      <c r="K169" s="268"/>
    </row>
    <row r="170" spans="2:11" ht="15" customHeight="1">
      <c r="B170" s="247"/>
      <c r="C170" s="227" t="s">
        <v>486</v>
      </c>
      <c r="D170" s="227"/>
      <c r="E170" s="227"/>
      <c r="F170" s="246" t="s">
        <v>487</v>
      </c>
      <c r="G170" s="227"/>
      <c r="H170" s="227" t="s">
        <v>547</v>
      </c>
      <c r="I170" s="227" t="s">
        <v>483</v>
      </c>
      <c r="J170" s="227">
        <v>50</v>
      </c>
      <c r="K170" s="268"/>
    </row>
    <row r="171" spans="2:11" ht="15" customHeight="1">
      <c r="B171" s="247"/>
      <c r="C171" s="227" t="s">
        <v>489</v>
      </c>
      <c r="D171" s="227"/>
      <c r="E171" s="227"/>
      <c r="F171" s="246" t="s">
        <v>481</v>
      </c>
      <c r="G171" s="227"/>
      <c r="H171" s="227" t="s">
        <v>547</v>
      </c>
      <c r="I171" s="227" t="s">
        <v>491</v>
      </c>
      <c r="J171" s="227"/>
      <c r="K171" s="268"/>
    </row>
    <row r="172" spans="2:11" ht="15" customHeight="1">
      <c r="B172" s="247"/>
      <c r="C172" s="227" t="s">
        <v>500</v>
      </c>
      <c r="D172" s="227"/>
      <c r="E172" s="227"/>
      <c r="F172" s="246" t="s">
        <v>487</v>
      </c>
      <c r="G172" s="227"/>
      <c r="H172" s="227" t="s">
        <v>547</v>
      </c>
      <c r="I172" s="227" t="s">
        <v>483</v>
      </c>
      <c r="J172" s="227">
        <v>50</v>
      </c>
      <c r="K172" s="268"/>
    </row>
    <row r="173" spans="2:11" ht="15" customHeight="1">
      <c r="B173" s="247"/>
      <c r="C173" s="227" t="s">
        <v>508</v>
      </c>
      <c r="D173" s="227"/>
      <c r="E173" s="227"/>
      <c r="F173" s="246" t="s">
        <v>487</v>
      </c>
      <c r="G173" s="227"/>
      <c r="H173" s="227" t="s">
        <v>547</v>
      </c>
      <c r="I173" s="227" t="s">
        <v>483</v>
      </c>
      <c r="J173" s="227">
        <v>50</v>
      </c>
      <c r="K173" s="268"/>
    </row>
    <row r="174" spans="2:11" ht="15" customHeight="1">
      <c r="B174" s="247"/>
      <c r="C174" s="227" t="s">
        <v>506</v>
      </c>
      <c r="D174" s="227"/>
      <c r="E174" s="227"/>
      <c r="F174" s="246" t="s">
        <v>487</v>
      </c>
      <c r="G174" s="227"/>
      <c r="H174" s="227" t="s">
        <v>547</v>
      </c>
      <c r="I174" s="227" t="s">
        <v>483</v>
      </c>
      <c r="J174" s="227">
        <v>50</v>
      </c>
      <c r="K174" s="268"/>
    </row>
    <row r="175" spans="2:11" ht="15" customHeight="1">
      <c r="B175" s="247"/>
      <c r="C175" s="227" t="s">
        <v>107</v>
      </c>
      <c r="D175" s="227"/>
      <c r="E175" s="227"/>
      <c r="F175" s="246" t="s">
        <v>481</v>
      </c>
      <c r="G175" s="227"/>
      <c r="H175" s="227" t="s">
        <v>548</v>
      </c>
      <c r="I175" s="227" t="s">
        <v>549</v>
      </c>
      <c r="J175" s="227"/>
      <c r="K175" s="268"/>
    </row>
    <row r="176" spans="2:11" ht="15" customHeight="1">
      <c r="B176" s="247"/>
      <c r="C176" s="227" t="s">
        <v>60</v>
      </c>
      <c r="D176" s="227"/>
      <c r="E176" s="227"/>
      <c r="F176" s="246" t="s">
        <v>481</v>
      </c>
      <c r="G176" s="227"/>
      <c r="H176" s="227" t="s">
        <v>550</v>
      </c>
      <c r="I176" s="227" t="s">
        <v>551</v>
      </c>
      <c r="J176" s="227">
        <v>1</v>
      </c>
      <c r="K176" s="268"/>
    </row>
    <row r="177" spans="2:11" ht="15" customHeight="1">
      <c r="B177" s="247"/>
      <c r="C177" s="227" t="s">
        <v>56</v>
      </c>
      <c r="D177" s="227"/>
      <c r="E177" s="227"/>
      <c r="F177" s="246" t="s">
        <v>481</v>
      </c>
      <c r="G177" s="227"/>
      <c r="H177" s="227" t="s">
        <v>552</v>
      </c>
      <c r="I177" s="227" t="s">
        <v>483</v>
      </c>
      <c r="J177" s="227">
        <v>20</v>
      </c>
      <c r="K177" s="268"/>
    </row>
    <row r="178" spans="2:11" ht="15" customHeight="1">
      <c r="B178" s="247"/>
      <c r="C178" s="227" t="s">
        <v>108</v>
      </c>
      <c r="D178" s="227"/>
      <c r="E178" s="227"/>
      <c r="F178" s="246" t="s">
        <v>481</v>
      </c>
      <c r="G178" s="227"/>
      <c r="H178" s="227" t="s">
        <v>553</v>
      </c>
      <c r="I178" s="227" t="s">
        <v>483</v>
      </c>
      <c r="J178" s="227">
        <v>255</v>
      </c>
      <c r="K178" s="268"/>
    </row>
    <row r="179" spans="2:11" ht="15" customHeight="1">
      <c r="B179" s="247"/>
      <c r="C179" s="227" t="s">
        <v>109</v>
      </c>
      <c r="D179" s="227"/>
      <c r="E179" s="227"/>
      <c r="F179" s="246" t="s">
        <v>481</v>
      </c>
      <c r="G179" s="227"/>
      <c r="H179" s="227" t="s">
        <v>446</v>
      </c>
      <c r="I179" s="227" t="s">
        <v>483</v>
      </c>
      <c r="J179" s="227">
        <v>10</v>
      </c>
      <c r="K179" s="268"/>
    </row>
    <row r="180" spans="2:11" ht="15" customHeight="1">
      <c r="B180" s="247"/>
      <c r="C180" s="227" t="s">
        <v>110</v>
      </c>
      <c r="D180" s="227"/>
      <c r="E180" s="227"/>
      <c r="F180" s="246" t="s">
        <v>481</v>
      </c>
      <c r="G180" s="227"/>
      <c r="H180" s="227" t="s">
        <v>554</v>
      </c>
      <c r="I180" s="227" t="s">
        <v>515</v>
      </c>
      <c r="J180" s="227"/>
      <c r="K180" s="268"/>
    </row>
    <row r="181" spans="2:11" ht="15" customHeight="1">
      <c r="B181" s="247"/>
      <c r="C181" s="227" t="s">
        <v>555</v>
      </c>
      <c r="D181" s="227"/>
      <c r="E181" s="227"/>
      <c r="F181" s="246" t="s">
        <v>481</v>
      </c>
      <c r="G181" s="227"/>
      <c r="H181" s="227" t="s">
        <v>556</v>
      </c>
      <c r="I181" s="227" t="s">
        <v>515</v>
      </c>
      <c r="J181" s="227"/>
      <c r="K181" s="268"/>
    </row>
    <row r="182" spans="2:11" ht="15" customHeight="1">
      <c r="B182" s="247"/>
      <c r="C182" s="227" t="s">
        <v>544</v>
      </c>
      <c r="D182" s="227"/>
      <c r="E182" s="227"/>
      <c r="F182" s="246" t="s">
        <v>481</v>
      </c>
      <c r="G182" s="227"/>
      <c r="H182" s="227" t="s">
        <v>557</v>
      </c>
      <c r="I182" s="227" t="s">
        <v>515</v>
      </c>
      <c r="J182" s="227"/>
      <c r="K182" s="268"/>
    </row>
    <row r="183" spans="2:11" ht="15" customHeight="1">
      <c r="B183" s="247"/>
      <c r="C183" s="227" t="s">
        <v>112</v>
      </c>
      <c r="D183" s="227"/>
      <c r="E183" s="227"/>
      <c r="F183" s="246" t="s">
        <v>487</v>
      </c>
      <c r="G183" s="227"/>
      <c r="H183" s="227" t="s">
        <v>558</v>
      </c>
      <c r="I183" s="227" t="s">
        <v>483</v>
      </c>
      <c r="J183" s="227">
        <v>50</v>
      </c>
      <c r="K183" s="268"/>
    </row>
    <row r="184" spans="2:11" ht="15" customHeight="1">
      <c r="B184" s="247"/>
      <c r="C184" s="227" t="s">
        <v>559</v>
      </c>
      <c r="D184" s="227"/>
      <c r="E184" s="227"/>
      <c r="F184" s="246" t="s">
        <v>487</v>
      </c>
      <c r="G184" s="227"/>
      <c r="H184" s="227" t="s">
        <v>560</v>
      </c>
      <c r="I184" s="227" t="s">
        <v>561</v>
      </c>
      <c r="J184" s="227"/>
      <c r="K184" s="268"/>
    </row>
    <row r="185" spans="2:11" ht="15" customHeight="1">
      <c r="B185" s="247"/>
      <c r="C185" s="227" t="s">
        <v>562</v>
      </c>
      <c r="D185" s="227"/>
      <c r="E185" s="227"/>
      <c r="F185" s="246" t="s">
        <v>487</v>
      </c>
      <c r="G185" s="227"/>
      <c r="H185" s="227" t="s">
        <v>563</v>
      </c>
      <c r="I185" s="227" t="s">
        <v>561</v>
      </c>
      <c r="J185" s="227"/>
      <c r="K185" s="268"/>
    </row>
    <row r="186" spans="2:11" ht="15" customHeight="1">
      <c r="B186" s="247"/>
      <c r="C186" s="227" t="s">
        <v>564</v>
      </c>
      <c r="D186" s="227"/>
      <c r="E186" s="227"/>
      <c r="F186" s="246" t="s">
        <v>487</v>
      </c>
      <c r="G186" s="227"/>
      <c r="H186" s="227" t="s">
        <v>565</v>
      </c>
      <c r="I186" s="227" t="s">
        <v>561</v>
      </c>
      <c r="J186" s="227"/>
      <c r="K186" s="268"/>
    </row>
    <row r="187" spans="2:11" ht="15" customHeight="1">
      <c r="B187" s="247"/>
      <c r="C187" s="280" t="s">
        <v>566</v>
      </c>
      <c r="D187" s="227"/>
      <c r="E187" s="227"/>
      <c r="F187" s="246" t="s">
        <v>487</v>
      </c>
      <c r="G187" s="227"/>
      <c r="H187" s="227" t="s">
        <v>567</v>
      </c>
      <c r="I187" s="227" t="s">
        <v>568</v>
      </c>
      <c r="J187" s="281" t="s">
        <v>569</v>
      </c>
      <c r="K187" s="268"/>
    </row>
    <row r="188" spans="2:11" ht="15" customHeight="1">
      <c r="B188" s="247"/>
      <c r="C188" s="232" t="s">
        <v>45</v>
      </c>
      <c r="D188" s="227"/>
      <c r="E188" s="227"/>
      <c r="F188" s="246" t="s">
        <v>481</v>
      </c>
      <c r="G188" s="227"/>
      <c r="H188" s="223" t="s">
        <v>570</v>
      </c>
      <c r="I188" s="227" t="s">
        <v>571</v>
      </c>
      <c r="J188" s="227"/>
      <c r="K188" s="268"/>
    </row>
    <row r="189" spans="2:11" ht="15" customHeight="1">
      <c r="B189" s="247"/>
      <c r="C189" s="232" t="s">
        <v>572</v>
      </c>
      <c r="D189" s="227"/>
      <c r="E189" s="227"/>
      <c r="F189" s="246" t="s">
        <v>481</v>
      </c>
      <c r="G189" s="227"/>
      <c r="H189" s="227" t="s">
        <v>573</v>
      </c>
      <c r="I189" s="227" t="s">
        <v>515</v>
      </c>
      <c r="J189" s="227"/>
      <c r="K189" s="268"/>
    </row>
    <row r="190" spans="2:11" ht="15" customHeight="1">
      <c r="B190" s="247"/>
      <c r="C190" s="232" t="s">
        <v>574</v>
      </c>
      <c r="D190" s="227"/>
      <c r="E190" s="227"/>
      <c r="F190" s="246" t="s">
        <v>481</v>
      </c>
      <c r="G190" s="227"/>
      <c r="H190" s="227" t="s">
        <v>575</v>
      </c>
      <c r="I190" s="227" t="s">
        <v>515</v>
      </c>
      <c r="J190" s="227"/>
      <c r="K190" s="268"/>
    </row>
    <row r="191" spans="2:11" ht="15" customHeight="1">
      <c r="B191" s="247"/>
      <c r="C191" s="232" t="s">
        <v>576</v>
      </c>
      <c r="D191" s="227"/>
      <c r="E191" s="227"/>
      <c r="F191" s="246" t="s">
        <v>487</v>
      </c>
      <c r="G191" s="227"/>
      <c r="H191" s="227" t="s">
        <v>577</v>
      </c>
      <c r="I191" s="227" t="s">
        <v>515</v>
      </c>
      <c r="J191" s="227"/>
      <c r="K191" s="268"/>
    </row>
    <row r="192" spans="2:11" ht="15" customHeight="1">
      <c r="B192" s="274"/>
      <c r="C192" s="282"/>
      <c r="D192" s="256"/>
      <c r="E192" s="256"/>
      <c r="F192" s="256"/>
      <c r="G192" s="256"/>
      <c r="H192" s="256"/>
      <c r="I192" s="256"/>
      <c r="J192" s="256"/>
      <c r="K192" s="275"/>
    </row>
    <row r="193" spans="2:11" ht="18.75" customHeight="1">
      <c r="B193" s="223"/>
      <c r="C193" s="227"/>
      <c r="D193" s="227"/>
      <c r="E193" s="227"/>
      <c r="F193" s="246"/>
      <c r="G193" s="227"/>
      <c r="H193" s="227"/>
      <c r="I193" s="227"/>
      <c r="J193" s="227"/>
      <c r="K193" s="223"/>
    </row>
    <row r="194" spans="2:11" ht="18.75" customHeight="1">
      <c r="B194" s="223"/>
      <c r="C194" s="227"/>
      <c r="D194" s="227"/>
      <c r="E194" s="227"/>
      <c r="F194" s="246"/>
      <c r="G194" s="227"/>
      <c r="H194" s="227"/>
      <c r="I194" s="227"/>
      <c r="J194" s="227"/>
      <c r="K194" s="223"/>
    </row>
    <row r="195" spans="2:11" ht="18.75" customHeight="1">
      <c r="B195" s="233"/>
      <c r="C195" s="233"/>
      <c r="D195" s="233"/>
      <c r="E195" s="233"/>
      <c r="F195" s="233"/>
      <c r="G195" s="233"/>
      <c r="H195" s="233"/>
      <c r="I195" s="233"/>
      <c r="J195" s="233"/>
      <c r="K195" s="233"/>
    </row>
    <row r="196" spans="2:11">
      <c r="B196" s="215"/>
      <c r="C196" s="216"/>
      <c r="D196" s="216"/>
      <c r="E196" s="216"/>
      <c r="F196" s="216"/>
      <c r="G196" s="216"/>
      <c r="H196" s="216"/>
      <c r="I196" s="216"/>
      <c r="J196" s="216"/>
      <c r="K196" s="217"/>
    </row>
    <row r="197" spans="2:11" ht="21">
      <c r="B197" s="218"/>
      <c r="C197" s="341" t="s">
        <v>578</v>
      </c>
      <c r="D197" s="341"/>
      <c r="E197" s="341"/>
      <c r="F197" s="341"/>
      <c r="G197" s="341"/>
      <c r="H197" s="341"/>
      <c r="I197" s="341"/>
      <c r="J197" s="341"/>
      <c r="K197" s="219"/>
    </row>
    <row r="198" spans="2:11" ht="25.5" customHeight="1">
      <c r="B198" s="218"/>
      <c r="C198" s="283" t="s">
        <v>579</v>
      </c>
      <c r="D198" s="283"/>
      <c r="E198" s="283"/>
      <c r="F198" s="283" t="s">
        <v>580</v>
      </c>
      <c r="G198" s="284"/>
      <c r="H198" s="340" t="s">
        <v>581</v>
      </c>
      <c r="I198" s="340"/>
      <c r="J198" s="340"/>
      <c r="K198" s="219"/>
    </row>
    <row r="199" spans="2:11" ht="5.25" customHeight="1">
      <c r="B199" s="247"/>
      <c r="C199" s="244"/>
      <c r="D199" s="244"/>
      <c r="E199" s="244"/>
      <c r="F199" s="244"/>
      <c r="G199" s="227"/>
      <c r="H199" s="244"/>
      <c r="I199" s="244"/>
      <c r="J199" s="244"/>
      <c r="K199" s="268"/>
    </row>
    <row r="200" spans="2:11" ht="15" customHeight="1">
      <c r="B200" s="247"/>
      <c r="C200" s="227" t="s">
        <v>571</v>
      </c>
      <c r="D200" s="227"/>
      <c r="E200" s="227"/>
      <c r="F200" s="246" t="s">
        <v>46</v>
      </c>
      <c r="G200" s="227"/>
      <c r="H200" s="338" t="s">
        <v>582</v>
      </c>
      <c r="I200" s="338"/>
      <c r="J200" s="338"/>
      <c r="K200" s="268"/>
    </row>
    <row r="201" spans="2:11" ht="15" customHeight="1">
      <c r="B201" s="247"/>
      <c r="C201" s="253"/>
      <c r="D201" s="227"/>
      <c r="E201" s="227"/>
      <c r="F201" s="246" t="s">
        <v>47</v>
      </c>
      <c r="G201" s="227"/>
      <c r="H201" s="338" t="s">
        <v>583</v>
      </c>
      <c r="I201" s="338"/>
      <c r="J201" s="338"/>
      <c r="K201" s="268"/>
    </row>
    <row r="202" spans="2:11" ht="15" customHeight="1">
      <c r="B202" s="247"/>
      <c r="C202" s="253"/>
      <c r="D202" s="227"/>
      <c r="E202" s="227"/>
      <c r="F202" s="246" t="s">
        <v>50</v>
      </c>
      <c r="G202" s="227"/>
      <c r="H202" s="338" t="s">
        <v>584</v>
      </c>
      <c r="I202" s="338"/>
      <c r="J202" s="338"/>
      <c r="K202" s="268"/>
    </row>
    <row r="203" spans="2:11" ht="15" customHeight="1">
      <c r="B203" s="247"/>
      <c r="C203" s="227"/>
      <c r="D203" s="227"/>
      <c r="E203" s="227"/>
      <c r="F203" s="246" t="s">
        <v>48</v>
      </c>
      <c r="G203" s="227"/>
      <c r="H203" s="338" t="s">
        <v>585</v>
      </c>
      <c r="I203" s="338"/>
      <c r="J203" s="338"/>
      <c r="K203" s="268"/>
    </row>
    <row r="204" spans="2:11" ht="15" customHeight="1">
      <c r="B204" s="247"/>
      <c r="C204" s="227"/>
      <c r="D204" s="227"/>
      <c r="E204" s="227"/>
      <c r="F204" s="246" t="s">
        <v>49</v>
      </c>
      <c r="G204" s="227"/>
      <c r="H204" s="338" t="s">
        <v>586</v>
      </c>
      <c r="I204" s="338"/>
      <c r="J204" s="338"/>
      <c r="K204" s="268"/>
    </row>
    <row r="205" spans="2:11" ht="15" customHeight="1">
      <c r="B205" s="247"/>
      <c r="C205" s="227"/>
      <c r="D205" s="227"/>
      <c r="E205" s="227"/>
      <c r="F205" s="246"/>
      <c r="G205" s="227"/>
      <c r="H205" s="227"/>
      <c r="I205" s="227"/>
      <c r="J205" s="227"/>
      <c r="K205" s="268"/>
    </row>
    <row r="206" spans="2:11" ht="15" customHeight="1">
      <c r="B206" s="247"/>
      <c r="C206" s="227" t="s">
        <v>527</v>
      </c>
      <c r="D206" s="227"/>
      <c r="E206" s="227"/>
      <c r="F206" s="246" t="s">
        <v>82</v>
      </c>
      <c r="G206" s="227"/>
      <c r="H206" s="338" t="s">
        <v>587</v>
      </c>
      <c r="I206" s="338"/>
      <c r="J206" s="338"/>
      <c r="K206" s="268"/>
    </row>
    <row r="207" spans="2:11" ht="15" customHeight="1">
      <c r="B207" s="247"/>
      <c r="C207" s="253"/>
      <c r="D207" s="227"/>
      <c r="E207" s="227"/>
      <c r="F207" s="246" t="s">
        <v>424</v>
      </c>
      <c r="G207" s="227"/>
      <c r="H207" s="338" t="s">
        <v>425</v>
      </c>
      <c r="I207" s="338"/>
      <c r="J207" s="338"/>
      <c r="K207" s="268"/>
    </row>
    <row r="208" spans="2:11" ht="15" customHeight="1">
      <c r="B208" s="247"/>
      <c r="C208" s="227"/>
      <c r="D208" s="227"/>
      <c r="E208" s="227"/>
      <c r="F208" s="246" t="s">
        <v>422</v>
      </c>
      <c r="G208" s="227"/>
      <c r="H208" s="338" t="s">
        <v>588</v>
      </c>
      <c r="I208" s="338"/>
      <c r="J208" s="338"/>
      <c r="K208" s="268"/>
    </row>
    <row r="209" spans="2:11" ht="15" customHeight="1">
      <c r="B209" s="285"/>
      <c r="C209" s="253"/>
      <c r="D209" s="253"/>
      <c r="E209" s="253"/>
      <c r="F209" s="246" t="s">
        <v>426</v>
      </c>
      <c r="G209" s="232"/>
      <c r="H209" s="339" t="s">
        <v>427</v>
      </c>
      <c r="I209" s="339"/>
      <c r="J209" s="339"/>
      <c r="K209" s="286"/>
    </row>
    <row r="210" spans="2:11" ht="15" customHeight="1">
      <c r="B210" s="285"/>
      <c r="C210" s="253"/>
      <c r="D210" s="253"/>
      <c r="E210" s="253"/>
      <c r="F210" s="246" t="s">
        <v>428</v>
      </c>
      <c r="G210" s="232"/>
      <c r="H210" s="339" t="s">
        <v>589</v>
      </c>
      <c r="I210" s="339"/>
      <c r="J210" s="339"/>
      <c r="K210" s="286"/>
    </row>
    <row r="211" spans="2:11" ht="15" customHeight="1">
      <c r="B211" s="285"/>
      <c r="C211" s="253"/>
      <c r="D211" s="253"/>
      <c r="E211" s="253"/>
      <c r="F211" s="287"/>
      <c r="G211" s="232"/>
      <c r="H211" s="288"/>
      <c r="I211" s="288"/>
      <c r="J211" s="288"/>
      <c r="K211" s="286"/>
    </row>
    <row r="212" spans="2:11" ht="15" customHeight="1">
      <c r="B212" s="285"/>
      <c r="C212" s="227" t="s">
        <v>551</v>
      </c>
      <c r="D212" s="253"/>
      <c r="E212" s="253"/>
      <c r="F212" s="246">
        <v>1</v>
      </c>
      <c r="G212" s="232"/>
      <c r="H212" s="339" t="s">
        <v>590</v>
      </c>
      <c r="I212" s="339"/>
      <c r="J212" s="339"/>
      <c r="K212" s="286"/>
    </row>
    <row r="213" spans="2:11" ht="15" customHeight="1">
      <c r="B213" s="285"/>
      <c r="C213" s="253"/>
      <c r="D213" s="253"/>
      <c r="E213" s="253"/>
      <c r="F213" s="246">
        <v>2</v>
      </c>
      <c r="G213" s="232"/>
      <c r="H213" s="339" t="s">
        <v>591</v>
      </c>
      <c r="I213" s="339"/>
      <c r="J213" s="339"/>
      <c r="K213" s="286"/>
    </row>
    <row r="214" spans="2:11" ht="15" customHeight="1">
      <c r="B214" s="285"/>
      <c r="C214" s="253"/>
      <c r="D214" s="253"/>
      <c r="E214" s="253"/>
      <c r="F214" s="246">
        <v>3</v>
      </c>
      <c r="G214" s="232"/>
      <c r="H214" s="339" t="s">
        <v>592</v>
      </c>
      <c r="I214" s="339"/>
      <c r="J214" s="339"/>
      <c r="K214" s="286"/>
    </row>
    <row r="215" spans="2:11" ht="15" customHeight="1">
      <c r="B215" s="285"/>
      <c r="C215" s="253"/>
      <c r="D215" s="253"/>
      <c r="E215" s="253"/>
      <c r="F215" s="246">
        <v>4</v>
      </c>
      <c r="G215" s="232"/>
      <c r="H215" s="339" t="s">
        <v>593</v>
      </c>
      <c r="I215" s="339"/>
      <c r="J215" s="339"/>
      <c r="K215" s="286"/>
    </row>
    <row r="216" spans="2:11" ht="12.75" customHeight="1">
      <c r="B216" s="289"/>
      <c r="C216" s="290"/>
      <c r="D216" s="290"/>
      <c r="E216" s="290"/>
      <c r="F216" s="290"/>
      <c r="G216" s="290"/>
      <c r="H216" s="290"/>
      <c r="I216" s="290"/>
      <c r="J216" s="290"/>
      <c r="K216" s="291"/>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C.3.-I. - Přeložka plynov...</vt:lpstr>
      <vt:lpstr>Pokyny pro vyplnění</vt:lpstr>
      <vt:lpstr>'C.3.-I. - Přeložka plynov...'!Názvy_tisku</vt:lpstr>
      <vt:lpstr>'Rekapitulace stavby'!Názvy_tisku</vt:lpstr>
      <vt:lpstr>'C.3.-I. - Přeložka plynov...'!Oblast_tisku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PC01</dc:creator>
  <cp:lastModifiedBy>PC01</cp:lastModifiedBy>
  <dcterms:created xsi:type="dcterms:W3CDTF">2018-07-10T11:31:23Z</dcterms:created>
  <dcterms:modified xsi:type="dcterms:W3CDTF">2018-07-10T11:33:06Z</dcterms:modified>
</cp:coreProperties>
</file>